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7"/>
  <workbookPr/>
  <mc:AlternateContent xmlns:mc="http://schemas.openxmlformats.org/markup-compatibility/2006">
    <mc:Choice Requires="x15">
      <x15ac:absPath xmlns:x15ac="http://schemas.microsoft.com/office/spreadsheetml/2010/11/ac" url="/Users/kristiansharp/Claude Foodservice/"/>
    </mc:Choice>
  </mc:AlternateContent>
  <xr:revisionPtr revIDLastSave="0" documentId="8_{66101506-123B-CD40-90F0-676341BF5F47}" xr6:coauthVersionLast="47" xr6:coauthVersionMax="47" xr10:uidLastSave="{00000000-0000-0000-0000-000000000000}"/>
  <bookViews>
    <workbookView xWindow="11480" yWindow="760" windowWidth="14840" windowHeight="15680" xr2:uid="{00000000-000D-0000-FFFF-FFFF00000000}"/>
  </bookViews>
  <sheets>
    <sheet name="Sku details" sheetId="1" r:id="rId1"/>
    <sheet name="WHSmith configuration" sheetId="5" state="hidden" r:id="rId2"/>
    <sheet name="Pallet configuration" sheetId="3" r:id="rId3"/>
    <sheet name="Product USP" sheetId="2" r:id="rId4"/>
    <sheet name="Old Sku BIBLE" sheetId="4" r:id="rId5"/>
  </sheets>
  <definedNames>
    <definedName name="_xlnm.Print_Titles" localSheetId="0">'Sku details'!$2:$2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8" i="1" l="1"/>
  <c r="V18" i="1" s="1"/>
  <c r="R17" i="1"/>
  <c r="S17" i="1" s="1"/>
  <c r="R18" i="1"/>
  <c r="S18" i="1" s="1"/>
  <c r="R16" i="1"/>
  <c r="S16" i="1" s="1"/>
  <c r="L3" i="5"/>
  <c r="L4" i="5"/>
  <c r="L5" i="5"/>
  <c r="L2" i="5"/>
  <c r="J3" i="5"/>
  <c r="J4" i="5"/>
  <c r="J5" i="5"/>
  <c r="J2" i="5"/>
  <c r="H3" i="5"/>
  <c r="G3" i="5" s="1"/>
  <c r="H4" i="5"/>
  <c r="G4" i="5" s="1"/>
  <c r="H5" i="5"/>
  <c r="G5" i="5" s="1"/>
  <c r="H2" i="5"/>
  <c r="G2" i="5" s="1"/>
  <c r="AC26" i="1"/>
  <c r="AC25" i="1"/>
  <c r="T26" i="1"/>
  <c r="U26" i="1" s="1"/>
  <c r="V26" i="1" s="1"/>
  <c r="T25" i="1"/>
  <c r="U25" i="1" s="1"/>
  <c r="V25" i="1" s="1"/>
  <c r="P26" i="1"/>
  <c r="S26" i="1" s="1"/>
  <c r="P25" i="1"/>
  <c r="S25" i="1" s="1"/>
  <c r="AC17" i="1"/>
  <c r="AD17" i="1" s="1"/>
  <c r="AC18" i="1"/>
  <c r="AD18" i="1" s="1"/>
  <c r="AC16" i="1"/>
  <c r="AD16" i="1" s="1"/>
  <c r="U17" i="1"/>
  <c r="V17" i="1" s="1"/>
  <c r="U16" i="1"/>
  <c r="V16" i="1" s="1"/>
  <c r="AC32" i="1"/>
  <c r="AD32" i="1" s="1"/>
  <c r="T32" i="1"/>
  <c r="U32" i="1" s="1"/>
  <c r="V32" i="1" s="1"/>
  <c r="S32" i="1"/>
  <c r="AC45" i="1" l="1"/>
  <c r="AD45" i="1" s="1"/>
  <c r="U12" i="1"/>
  <c r="V12" i="1" s="1"/>
  <c r="U13" i="1"/>
  <c r="V13" i="1" s="1"/>
  <c r="U14" i="1"/>
  <c r="V14" i="1" s="1"/>
  <c r="AC41" i="1"/>
  <c r="AD41" i="1" s="1"/>
  <c r="AC42" i="1"/>
  <c r="AD42" i="1" s="1"/>
  <c r="AC40" i="1"/>
  <c r="AD40" i="1" s="1"/>
  <c r="AC36" i="1"/>
  <c r="AD36" i="1" s="1"/>
  <c r="AC37" i="1"/>
  <c r="AD37" i="1" s="1"/>
  <c r="AC35" i="1"/>
  <c r="AD35" i="1" s="1"/>
  <c r="AC31" i="1"/>
  <c r="AD31" i="1" s="1"/>
  <c r="AC30" i="1"/>
  <c r="AD30" i="1" s="1"/>
  <c r="AC29" i="1"/>
  <c r="AD29" i="1" s="1"/>
  <c r="AC22" i="1"/>
  <c r="AC23" i="1"/>
  <c r="AC24" i="1"/>
  <c r="AC21" i="1"/>
  <c r="AC12" i="1"/>
  <c r="AD12" i="1" s="1"/>
  <c r="AC13" i="1"/>
  <c r="AD13" i="1" s="1"/>
  <c r="AC14" i="1"/>
  <c r="AD14" i="1" s="1"/>
  <c r="AC11" i="1"/>
  <c r="AD11" i="1" s="1"/>
  <c r="AC8" i="1"/>
  <c r="AD8" i="1" s="1"/>
  <c r="AC5" i="1"/>
  <c r="AD5" i="1" s="1"/>
  <c r="AC6" i="1"/>
  <c r="AD6" i="1" s="1"/>
  <c r="AC7" i="1"/>
  <c r="AD7" i="1" s="1"/>
  <c r="AC4" i="1"/>
  <c r="AD4" i="1" s="1"/>
  <c r="J33" i="4"/>
  <c r="I31" i="4"/>
  <c r="I30" i="4"/>
  <c r="I29" i="4"/>
  <c r="I28" i="4"/>
  <c r="I27" i="4"/>
  <c r="I26" i="4"/>
  <c r="I25" i="4"/>
  <c r="I24" i="4"/>
  <c r="I23" i="4"/>
  <c r="I22" i="4"/>
  <c r="I21" i="4"/>
  <c r="I20" i="4"/>
  <c r="I19" i="4"/>
  <c r="I18" i="4"/>
  <c r="I17" i="4"/>
  <c r="I16" i="4"/>
  <c r="I15" i="4"/>
  <c r="I14" i="4"/>
  <c r="I12" i="4"/>
  <c r="I11" i="4"/>
  <c r="I10" i="4"/>
  <c r="O45" i="1"/>
  <c r="S45" i="1"/>
  <c r="T42" i="1"/>
  <c r="U42" i="1" s="1"/>
  <c r="V42" i="1" s="1"/>
  <c r="T41" i="1"/>
  <c r="U41" i="1" s="1"/>
  <c r="V41" i="1" s="1"/>
  <c r="T40" i="1"/>
  <c r="U40" i="1" s="1"/>
  <c r="V40" i="1" s="1"/>
  <c r="T37" i="1"/>
  <c r="U37" i="1" s="1"/>
  <c r="V37" i="1" s="1"/>
  <c r="T36" i="1"/>
  <c r="U36" i="1" s="1"/>
  <c r="V36" i="1" s="1"/>
  <c r="T35" i="1"/>
  <c r="U35" i="1" s="1"/>
  <c r="V35" i="1" s="1"/>
  <c r="T31" i="1"/>
  <c r="U31" i="1" s="1"/>
  <c r="V31" i="1" s="1"/>
  <c r="T30" i="1"/>
  <c r="U30" i="1" s="1"/>
  <c r="V30" i="1" s="1"/>
  <c r="T29" i="1"/>
  <c r="U29" i="1" s="1"/>
  <c r="V29" i="1" s="1"/>
  <c r="T22" i="1"/>
  <c r="U22" i="1" s="1"/>
  <c r="V22" i="1" s="1"/>
  <c r="T23" i="1"/>
  <c r="U23" i="1" s="1"/>
  <c r="V23" i="1" s="1"/>
  <c r="T24" i="1"/>
  <c r="U24" i="1" s="1"/>
  <c r="V24" i="1" s="1"/>
  <c r="T21" i="1"/>
  <c r="U21" i="1" s="1"/>
  <c r="V21" i="1" s="1"/>
  <c r="S42" i="1"/>
  <c r="S41" i="1"/>
  <c r="S40" i="1"/>
  <c r="S37" i="1"/>
  <c r="S36" i="1"/>
  <c r="S35" i="1"/>
  <c r="S30" i="1"/>
  <c r="S31" i="1"/>
  <c r="S29" i="1"/>
  <c r="D16" i="3"/>
  <c r="C17" i="3"/>
  <c r="B13" i="3"/>
  <c r="B11" i="3"/>
  <c r="P22" i="1"/>
  <c r="S22" i="1" s="1"/>
  <c r="P23" i="1"/>
  <c r="S23" i="1" s="1"/>
  <c r="P24" i="1"/>
  <c r="S24" i="1" s="1"/>
  <c r="P21" i="1"/>
  <c r="S21" i="1" s="1"/>
  <c r="R12" i="1"/>
  <c r="S12" i="1" s="1"/>
  <c r="R13" i="1"/>
  <c r="S13" i="1" s="1"/>
  <c r="R14" i="1"/>
  <c r="S14" i="1" s="1"/>
  <c r="R11" i="1"/>
  <c r="R4" i="1"/>
  <c r="R5" i="1"/>
  <c r="R6" i="1"/>
  <c r="R7" i="1"/>
  <c r="R8" i="1"/>
  <c r="S11" i="1" l="1"/>
  <c r="T11" i="1"/>
  <c r="U11" i="1" s="1"/>
  <c r="V11" i="1" s="1"/>
  <c r="S4" i="1"/>
  <c r="T4" i="1"/>
  <c r="U4" i="1" s="1"/>
  <c r="V4" i="1" s="1"/>
  <c r="S5" i="1"/>
  <c r="T5" i="1"/>
  <c r="U5" i="1" s="1"/>
  <c r="V5" i="1" s="1"/>
  <c r="S6" i="1"/>
  <c r="T6" i="1"/>
  <c r="U6" i="1" s="1"/>
  <c r="V6" i="1" s="1"/>
  <c r="S7" i="1"/>
  <c r="T7" i="1"/>
  <c r="U7" i="1" s="1"/>
  <c r="V7" i="1" s="1"/>
  <c r="S8" i="1"/>
  <c r="T8" i="1"/>
  <c r="U8" i="1" s="1"/>
  <c r="V8" i="1" s="1"/>
  <c r="T45" i="1"/>
  <c r="V4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Liliana Iancu</author>
  </authors>
  <commentList>
    <comment ref="T4" authorId="0" shapeId="0" xr:uid="{D8C743AE-1806-E34C-A8D8-5AF6421E3AA5}">
      <text>
        <r>
          <rPr>
            <b/>
            <sz val="10"/>
            <color rgb="FF000000"/>
            <rFont val="Tahoma"/>
            <family val="2"/>
          </rPr>
          <t>Liliana Iancu:</t>
        </r>
        <r>
          <rPr>
            <sz val="10"/>
            <color rgb="FF000000"/>
            <rFont val="Tahoma"/>
            <family val="2"/>
          </rPr>
          <t xml:space="preserve">
</t>
        </r>
        <r>
          <rPr>
            <sz val="10"/>
            <color rgb="FF000000"/>
            <rFont val="Tahoma"/>
            <family val="2"/>
          </rPr>
          <t xml:space="preserve">130g liquid
</t>
        </r>
      </text>
    </comment>
    <comment ref="T11" authorId="0" shapeId="0" xr:uid="{E4313220-93F1-7542-8597-B17F7BC97C2A}">
      <text>
        <r>
          <rPr>
            <b/>
            <sz val="10"/>
            <color rgb="FF000000"/>
            <rFont val="Tahoma"/>
            <family val="2"/>
          </rPr>
          <t>Liliana Iancu:</t>
        </r>
        <r>
          <rPr>
            <sz val="10"/>
            <color rgb="FF000000"/>
            <rFont val="Tahoma"/>
            <family val="2"/>
          </rPr>
          <t xml:space="preserve">
</t>
        </r>
        <r>
          <rPr>
            <sz val="10"/>
            <color rgb="FF000000"/>
            <rFont val="Tahoma"/>
            <family val="2"/>
          </rPr>
          <t xml:space="preserve">Liquid 520g
</t>
        </r>
      </text>
    </comment>
    <comment ref="D16" authorId="0" shapeId="0" xr:uid="{53EBCF51-1A7C-FB46-BCB1-DD9C4FEBC382}">
      <text>
        <r>
          <rPr>
            <b/>
            <sz val="10"/>
            <color rgb="FF000000"/>
            <rFont val="Tahoma"/>
            <family val="2"/>
          </rPr>
          <t>Liliana Iancu:</t>
        </r>
        <r>
          <rPr>
            <sz val="10"/>
            <color rgb="FF000000"/>
            <rFont val="Tahoma"/>
            <family val="2"/>
          </rPr>
          <t xml:space="preserve">
</t>
        </r>
        <r>
          <rPr>
            <sz val="10"/>
            <color rgb="FF000000"/>
            <rFont val="Tahoma"/>
            <family val="2"/>
          </rPr>
          <t xml:space="preserve">these are the new updated Sku's to match Culina's requests. 
</t>
        </r>
      </text>
    </comment>
    <comment ref="AD21" authorId="0" shapeId="0" xr:uid="{AC2C08DD-2B35-F94A-BE0F-06974E25CF4E}">
      <text>
        <r>
          <rPr>
            <b/>
            <sz val="10"/>
            <color rgb="FF000000"/>
            <rFont val="Tahoma"/>
            <family val="2"/>
          </rPr>
          <t>Liliana Iancu:</t>
        </r>
        <r>
          <rPr>
            <sz val="10"/>
            <color rgb="FF000000"/>
            <rFont val="Tahoma"/>
            <family val="2"/>
          </rPr>
          <t xml:space="preserve">
</t>
        </r>
        <r>
          <rPr>
            <sz val="10"/>
            <color rgb="FF000000"/>
            <rFont val="Tahoma"/>
            <family val="2"/>
          </rPr>
          <t xml:space="preserve">individual bars: 
</t>
        </r>
        <r>
          <rPr>
            <sz val="10"/>
            <color rgb="FF000000"/>
            <rFont val="Tahoma"/>
            <family val="2"/>
          </rPr>
          <t xml:space="preserve">1152*12=13842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3">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futureMetadata>
  <valueMetadata count="13">
    <bk>
      <rc t="1" v="0"/>
    </bk>
    <bk>
      <rc t="1" v="1"/>
    </bk>
    <bk>
      <rc t="1" v="2"/>
    </bk>
    <bk>
      <rc t="1" v="3"/>
    </bk>
    <bk>
      <rc t="1" v="4"/>
    </bk>
    <bk>
      <rc t="1" v="5"/>
    </bk>
    <bk>
      <rc t="1" v="6"/>
    </bk>
    <bk>
      <rc t="1" v="7"/>
    </bk>
    <bk>
      <rc t="1" v="8"/>
    </bk>
    <bk>
      <rc t="1" v="9"/>
    </bk>
    <bk>
      <rc t="1" v="10"/>
    </bk>
    <bk>
      <rc t="1" v="11"/>
    </bk>
    <bk>
      <rc t="1" v="12"/>
    </bk>
  </valueMetadata>
</metadata>
</file>

<file path=xl/sharedStrings.xml><?xml version="1.0" encoding="utf-8"?>
<sst xmlns="http://schemas.openxmlformats.org/spreadsheetml/2006/main" count="1560" uniqueCount="480">
  <si>
    <t>PRODUCT</t>
  </si>
  <si>
    <t>SIZE</t>
  </si>
  <si>
    <t>BARCODE</t>
  </si>
  <si>
    <t>PACKAGING WEIGHT (g)</t>
  </si>
  <si>
    <t>GROSS WEIGHT/ PRODUCT</t>
  </si>
  <si>
    <r>
      <t xml:space="preserve">PACKAGING SIZE </t>
    </r>
    <r>
      <rPr>
        <b/>
        <u/>
        <sz val="12"/>
        <color rgb="FFFF0000"/>
        <rFont val="Arial (Body)"/>
      </rPr>
      <t>(mm)</t>
    </r>
  </si>
  <si>
    <t>PALLET (UK 1200 x 1000mm)</t>
  </si>
  <si>
    <t>Name</t>
  </si>
  <si>
    <t>Extended Description</t>
  </si>
  <si>
    <t>SKU</t>
  </si>
  <si>
    <t>Comodity Code</t>
  </si>
  <si>
    <t>Shelf life (days) from Manufactur</t>
  </si>
  <si>
    <t>Unit Size</t>
  </si>
  <si>
    <t>Case size</t>
  </si>
  <si>
    <t>Box size/Shipping</t>
  </si>
  <si>
    <t>Unit</t>
  </si>
  <si>
    <t>Case(GTIN-14)</t>
  </si>
  <si>
    <t xml:space="preserve"> Bottle</t>
  </si>
  <si>
    <t>Cap</t>
  </si>
  <si>
    <t>Label</t>
  </si>
  <si>
    <t>Shrink Wrap/ Case</t>
  </si>
  <si>
    <t>Total/ empty bottle</t>
  </si>
  <si>
    <t>Total Packaging</t>
  </si>
  <si>
    <t>Filled Bottle</t>
  </si>
  <si>
    <t xml:space="preserve">Case </t>
  </si>
  <si>
    <t>Case - gross weight</t>
  </si>
  <si>
    <t>125ml Bottle</t>
  </si>
  <si>
    <t>Case(6 x Shots)</t>
  </si>
  <si>
    <t>Cases per layer</t>
  </si>
  <si>
    <t>Max Layers</t>
  </si>
  <si>
    <t>Total Cases</t>
  </si>
  <si>
    <t>Total Units</t>
  </si>
  <si>
    <t xml:space="preserve">  Biomel Shots</t>
  </si>
  <si>
    <t xml:space="preserve">Natural </t>
  </si>
  <si>
    <t>Biomel Dairy-Free Gut Health Shot Natural</t>
  </si>
  <si>
    <t>BMNAT6x125</t>
  </si>
  <si>
    <t xml:space="preserve">125ml </t>
  </si>
  <si>
    <t>6x 125ml</t>
  </si>
  <si>
    <t>-</t>
  </si>
  <si>
    <t>05060455490271</t>
  </si>
  <si>
    <t>47(W) x 105(H)</t>
  </si>
  <si>
    <t>28mm</t>
  </si>
  <si>
    <t>149(L) x 48(W)</t>
  </si>
  <si>
    <t xml:space="preserve"> 145 (L) × 95 (W) × 105 (H)</t>
  </si>
  <si>
    <t>Vanilla</t>
  </si>
  <si>
    <t>Biomel Dairy-Free Gut Health Shot Vanilla</t>
  </si>
  <si>
    <t>BMVAN6x125</t>
  </si>
  <si>
    <t>05060455490196</t>
  </si>
  <si>
    <t>Chocolate</t>
  </si>
  <si>
    <t>Biomel Dairy-Free Gut Health Shot Belgian Chocolate</t>
  </si>
  <si>
    <t>BMCHO6x125</t>
  </si>
  <si>
    <t>05060455490257</t>
  </si>
  <si>
    <t>Salted Caramel</t>
  </si>
  <si>
    <t>Biomel Dairy-Free Gut Health Shot Almond Salted Caramel</t>
  </si>
  <si>
    <t>BMASC6x125</t>
  </si>
  <si>
    <t>05060455490554</t>
  </si>
  <si>
    <t>Strawberry</t>
  </si>
  <si>
    <t xml:space="preserve"> Biomel Dairy-Free Gut Health Shot Belgian Strawberry</t>
  </si>
  <si>
    <t>BMSTR6x125</t>
  </si>
  <si>
    <t>05060455490622</t>
  </si>
  <si>
    <t xml:space="preserve">  Biomel Drinks</t>
  </si>
  <si>
    <t>Shelf life from manufacture</t>
  </si>
  <si>
    <t>510ml Bottle</t>
  </si>
  <si>
    <t>Case(6 x Drinks)</t>
  </si>
  <si>
    <t>Biomel Dairy-Free Gut Health Drink Natural</t>
  </si>
  <si>
    <t>BMNAT6x510</t>
  </si>
  <si>
    <t>510ml</t>
  </si>
  <si>
    <t>6 x 510ml</t>
  </si>
  <si>
    <t>05060455490356</t>
  </si>
  <si>
    <t xml:space="preserve">6.5 (W) x 19.8(H) </t>
  </si>
  <si>
    <t>38mm</t>
  </si>
  <si>
    <t>198(L) x 125(W)</t>
  </si>
  <si>
    <t>185 (L) × 120 (W) × 195 (H)</t>
  </si>
  <si>
    <t>Biomel Dairy-Free Gut Health Drink Vanilla</t>
  </si>
  <si>
    <t>BMVAN6x510</t>
  </si>
  <si>
    <t>05060455490417</t>
  </si>
  <si>
    <t>Biomel Dairy-Free Gut Health Drink Belgian Chocolate</t>
  </si>
  <si>
    <t>BMCHO6x510</t>
  </si>
  <si>
    <t>05060455490394</t>
  </si>
  <si>
    <t xml:space="preserve">Biomel Dairy-Free Gut Health Drink Almond Salted Caramel </t>
  </si>
  <si>
    <t>BMASC6x510</t>
  </si>
  <si>
    <t>05060455490592</t>
  </si>
  <si>
    <t>PROTEIN DRINKS</t>
  </si>
  <si>
    <t>Protein Chocolate</t>
  </si>
  <si>
    <t>330ml</t>
  </si>
  <si>
    <t>6 x 330ml</t>
  </si>
  <si>
    <r>
      <t xml:space="preserve">    </t>
    </r>
    <r>
      <rPr>
        <b/>
        <u/>
        <sz val="12"/>
        <rFont val="Arial (Body)"/>
      </rPr>
      <t>Gut Health Bars</t>
    </r>
  </si>
  <si>
    <t xml:space="preserve">Unit </t>
  </si>
  <si>
    <t>SRP</t>
  </si>
  <si>
    <t>GTIN-14 
(198 Bars/16 SRP Box)</t>
  </si>
  <si>
    <t xml:space="preserve">Wrapper </t>
  </si>
  <si>
    <t>SRP box</t>
  </si>
  <si>
    <t>Shipping box (containing 16 srp's)</t>
  </si>
  <si>
    <t>Total Packaging icl shipping box</t>
  </si>
  <si>
    <t>Bar(g)</t>
  </si>
  <si>
    <t>Gross  Unit</t>
  </si>
  <si>
    <t>Gross  SRP</t>
  </si>
  <si>
    <t>Bar unit</t>
  </si>
  <si>
    <t xml:space="preserve">Shipping box </t>
  </si>
  <si>
    <t>Total Units(SRP)</t>
  </si>
  <si>
    <t>Belgian Chocolate</t>
  </si>
  <si>
    <t>Biomel Gut Health Bar - 
Belgian Chocolate</t>
  </si>
  <si>
    <t>BMBBChoc45x12</t>
  </si>
  <si>
    <t>45g</t>
  </si>
  <si>
    <t>12x45g</t>
  </si>
  <si>
    <t>16 SRP/192 Units</t>
  </si>
  <si>
    <t>150(L) x 120(W)</t>
  </si>
  <si>
    <t xml:space="preserve"> 145(L) × 145(W) × 59(H)</t>
  </si>
  <si>
    <t>134(L) x 40(W) x 10(H)</t>
  </si>
  <si>
    <t>300(L) x 300(W) x 210(H)</t>
  </si>
  <si>
    <t>Chocolate Hazelnut</t>
  </si>
  <si>
    <t>Biomel Gut Health Bar - Chocolate Hazelnut</t>
  </si>
  <si>
    <t>BMBBChHz45x12</t>
  </si>
  <si>
    <t xml:space="preserve">Berry </t>
  </si>
  <si>
    <t>Biomel Gut Health Bar - Berry</t>
  </si>
  <si>
    <t>BMBBerry45x12</t>
  </si>
  <si>
    <t>Chocolate Orange</t>
  </si>
  <si>
    <t>Biomel Gut Health Bar - Chocolate Orange</t>
  </si>
  <si>
    <t>BMBChOrg45x12</t>
  </si>
  <si>
    <t xml:space="preserve">   SIZE</t>
  </si>
  <si>
    <r>
      <rPr>
        <b/>
        <sz val="12"/>
        <rFont val="Arial (Body)"/>
      </rPr>
      <t xml:space="preserve">   </t>
    </r>
    <r>
      <rPr>
        <b/>
        <u/>
        <sz val="12"/>
        <rFont val="Arial"/>
        <family val="2"/>
        <scheme val="minor"/>
      </rPr>
      <t>Complete Gut</t>
    </r>
  </si>
  <si>
    <t>Inner/ 6 pack box</t>
  </si>
  <si>
    <t>Outer Shipping Box(GTIN-13)</t>
  </si>
  <si>
    <t>Pouch(g)</t>
  </si>
  <si>
    <t>6 pack box</t>
  </si>
  <si>
    <t>Shipping box(outer) g</t>
  </si>
  <si>
    <t>Total Packaging(g)</t>
  </si>
  <si>
    <t>Pouch</t>
  </si>
  <si>
    <t>6 pack</t>
  </si>
  <si>
    <t>Gross Shipping</t>
  </si>
  <si>
    <t>Pouch(mm)</t>
  </si>
  <si>
    <t>6 Pack Box</t>
  </si>
  <si>
    <t>Outer/Shipping(mm)</t>
  </si>
  <si>
    <t>Cases per layer (6pack)</t>
  </si>
  <si>
    <t>Unflavoured</t>
  </si>
  <si>
    <t>Biomel Complete Gut Unflavoured 150g</t>
  </si>
  <si>
    <t xml:space="preserve">
CGNat</t>
  </si>
  <si>
    <t>150g</t>
  </si>
  <si>
    <t>6x 150g</t>
  </si>
  <si>
    <t>6 x pouch</t>
  </si>
  <si>
    <t>210(L) x 150(W) x38(G)</t>
  </si>
  <si>
    <t>230(L) x 190(W)x 160(H)</t>
  </si>
  <si>
    <t>430(L) x 300(W) x 350(H)</t>
  </si>
  <si>
    <t xml:space="preserve">Vanilla </t>
  </si>
  <si>
    <t>Biomel Complete Gut Vanilla 450g</t>
  </si>
  <si>
    <t xml:space="preserve">
CGVan-450</t>
  </si>
  <si>
    <t>450g</t>
  </si>
  <si>
    <t>6x 450g</t>
  </si>
  <si>
    <t>230(L) x 170(W) x38(G)</t>
  </si>
  <si>
    <t xml:space="preserve">Chocolate </t>
  </si>
  <si>
    <t>Biomel Complete Gut Belgian Dark Chocolate 450g</t>
  </si>
  <si>
    <t>CGChoc-450</t>
  </si>
  <si>
    <r>
      <t xml:space="preserve">    </t>
    </r>
    <r>
      <rPr>
        <b/>
        <u/>
        <sz val="12"/>
        <rFont val="Arial"/>
        <family val="2"/>
        <scheme val="minor"/>
      </rPr>
      <t>Prebiotic Fibre +</t>
    </r>
  </si>
  <si>
    <t>Outer Shipping Box</t>
  </si>
  <si>
    <t>6pack</t>
  </si>
  <si>
    <t>Cases per layer(6pack0</t>
  </si>
  <si>
    <t xml:space="preserve">
PBNat</t>
  </si>
  <si>
    <t xml:space="preserve">
PBVan-450</t>
  </si>
  <si>
    <t>PBChoc-450</t>
  </si>
  <si>
    <r>
      <t xml:space="preserve"> </t>
    </r>
    <r>
      <rPr>
        <b/>
        <sz val="12"/>
        <rFont val="Arial"/>
        <family val="2"/>
        <scheme val="minor"/>
      </rPr>
      <t xml:space="preserve">  </t>
    </r>
    <r>
      <rPr>
        <b/>
        <u/>
        <sz val="12"/>
        <rFont val="Arial"/>
        <family val="2"/>
        <scheme val="minor"/>
      </rPr>
      <t>LowFODMap Fibre +</t>
    </r>
  </si>
  <si>
    <t>Biomel Low FODMAP Fibre+ Unflavoured 150g</t>
  </si>
  <si>
    <t>LFNat</t>
  </si>
  <si>
    <t>Biomel Low FODMAP Fibre+ Vanilla 450g</t>
  </si>
  <si>
    <t>LFVan-450</t>
  </si>
  <si>
    <t>Biomel Low FODMAP Fibre+ Belgian Dark Chocolate 450g</t>
  </si>
  <si>
    <t>LFChoc-450</t>
  </si>
  <si>
    <t>Gummies</t>
  </si>
  <si>
    <t>Outer Shipping Box( 24 units)</t>
  </si>
  <si>
    <t>1 gummy</t>
  </si>
  <si>
    <t>60 gummies</t>
  </si>
  <si>
    <t>Jar</t>
  </si>
  <si>
    <t>Lid</t>
  </si>
  <si>
    <t>Filled jar</t>
  </si>
  <si>
    <t>Box of 24 jars</t>
  </si>
  <si>
    <t>Label(mm)</t>
  </si>
  <si>
    <t>Cap(mm)</t>
  </si>
  <si>
    <t>Jar(mm)</t>
  </si>
  <si>
    <t>Shipping Box</t>
  </si>
  <si>
    <t>Biomel Gut Greens Gummies</t>
  </si>
  <si>
    <t>HF-HSGREENGUM</t>
  </si>
  <si>
    <t>60 gummies/
bottle</t>
  </si>
  <si>
    <t>313g per bottle</t>
  </si>
  <si>
    <t>24 jars</t>
  </si>
  <si>
    <t>200(L) x 80(W)</t>
  </si>
  <si>
    <t>130(H) x 70(W)</t>
  </si>
  <si>
    <t>460(L) x 320(W) x 160 (H)</t>
  </si>
  <si>
    <t>Bars -pallet configuration</t>
  </si>
  <si>
    <t>On one pallet, we can fit a total of 1,152 SRPs, which equals 72 shipping boxes, arranged in 6 layers of 12 boxes each.</t>
  </si>
  <si>
    <t>BARS</t>
  </si>
  <si>
    <t>Boxes per pallet</t>
  </si>
  <si>
    <t>6 layers</t>
  </si>
  <si>
    <t>boxes per layer</t>
  </si>
  <si>
    <t>1152 Srp</t>
  </si>
  <si>
    <t>per pallet</t>
  </si>
  <si>
    <t>total pallet height</t>
  </si>
  <si>
    <t>Height</t>
  </si>
  <si>
    <t>1.26m</t>
  </si>
  <si>
    <t>Weight</t>
  </si>
  <si>
    <t>Large 510ml</t>
  </si>
  <si>
    <t>Shots 125ml</t>
  </si>
  <si>
    <t>Product</t>
  </si>
  <si>
    <t>Flavours</t>
  </si>
  <si>
    <t>Product Size</t>
  </si>
  <si>
    <t xml:space="preserve">Number of Uses </t>
  </si>
  <si>
    <t>Format</t>
  </si>
  <si>
    <t>Storage</t>
  </si>
  <si>
    <t>Disposal</t>
  </si>
  <si>
    <t>Call out Ingredients</t>
  </si>
  <si>
    <t>Health Claims</t>
  </si>
  <si>
    <t>USP</t>
  </si>
  <si>
    <t>HFSS</t>
  </si>
  <si>
    <t>Target Customer</t>
  </si>
  <si>
    <t>Marketing</t>
  </si>
  <si>
    <t>Unit Sizes</t>
  </si>
  <si>
    <t>Case Size</t>
  </si>
  <si>
    <t>Prices</t>
  </si>
  <si>
    <t>Notes</t>
  </si>
  <si>
    <t>Biomel Complete Gut</t>
  </si>
  <si>
    <t>Belgian Chocolate 
Pure Vanilla
Unflavoured</t>
  </si>
  <si>
    <t xml:space="preserve">450g 
450g 
150g </t>
  </si>
  <si>
    <t>30 servings
30 servings
30 servings</t>
  </si>
  <si>
    <t xml:space="preserve">Ambient
Store in a cool dry place.
Use by: see back of pouch
</t>
  </si>
  <si>
    <t>Recycle in store</t>
  </si>
  <si>
    <t>25 Billion Live Cultures 
6 Diverse Fibres
4 Enzymes
Calcium, Vitamin D3, B6, B12</t>
  </si>
  <si>
    <t>Contains  Vitamins B6 to support normal energy-yielding metabolism, normal functioning of the nervous system, normal psychological function, reduction of tiredness and fatigue and the regulation of hormonal activity, Vitamin D to support the normal function of the immune system and Calcium to support the normal function of digestive enzymes. Chicory root fibre contributes to normal bowel function by increasing stool frequency. Biomel Complete Gut contains 3g of chicory root fibre per serving. Full beneficial effect is obtained with a daily intake of 12g chicory root fibre.</t>
  </si>
  <si>
    <t xml:space="preserve">100% Natural ingredients
25 Billion live cultures
13 Unique strains
6 Diverse fibres
5 enzymes
4 Vitamins and Minerals
Dairy Free
Gluten Free
Lactose Free
Sugar Free
GMO Free
Suitable for Vegans
Not HFSS
28 superfood ingredients, 170 product safety tests
Backed by 327 scientific &amp; clinical studies
</t>
  </si>
  <si>
    <t>TBD</t>
  </si>
  <si>
    <t>People looking for advanced gut health support to improve digestive, immune and overall health</t>
  </si>
  <si>
    <t>Finally, a delicious and effortless morning ritual that actually works! Biomel is an advanced nutritional powder that promotes bowel regularity, digestion and supports your gut &amp; immune health
Belgian Chocolate: Rich, smooth, and a little indulgent, like a treat that’s good for you
Pure Vanilla: Light, creamy, and subtle, with a smooth flavour that’s easy to love
Unflavoured: A clean option that blends easily into anything without changing the taste</t>
  </si>
  <si>
    <t>Unflavoured / flavoured
Gross Weight (g)
152 / 452
Supplied Unit Merchandising
Height
210 / 230
Width
150 / 170
Depth
50
Unit Stackable
No
Unit Stable
Yes
Merchandise Multiple Ways
No</t>
  </si>
  <si>
    <t>6 × Pouch – Box Details
Box size: 230 × 190 × 160 mm
Box weight: 108 g
Empty pouch weights
Nat CG: 10 g
Choc CG: 12 g
Net weight
Nat CG: 6 × 150 g = 900 g
Van/Choc CG: 6 × 450 g = 2,700 g
Gross weight (including box + pouches)
Nat CG: 1,100 g (1.1 kg)
Van/Choc CG: 2,900 g (2.9 kg)</t>
  </si>
  <si>
    <t>Gut Health Shots</t>
  </si>
  <si>
    <t>Belgian Chocolate 
Pure Vanilla
Natural Coconut
Almond Salted Caramel
Strawberry</t>
  </si>
  <si>
    <t>125ml</t>
  </si>
  <si>
    <t>1 serving</t>
  </si>
  <si>
    <t>Plastic Bottle</t>
  </si>
  <si>
    <t>Keep chilled
Use by: See top</t>
  </si>
  <si>
    <t xml:space="preserve">100% Recyclable </t>
  </si>
  <si>
    <t>2-3 Billion Live Cultures
Chicory root (not in ASC)
Calcium, Vitamin D3, B6</t>
  </si>
  <si>
    <t>Contains vitamins B6 and D to support the normal function of the immune system and calcium to support the normal function of digestive enzymes</t>
  </si>
  <si>
    <t>Billions of Live Cultures
Vitamins B6, D &amp; calcium
100% Natural
Dairy Free
Gluten Free 
Lactose Free
Soy Free
BPA and GMO Free
Suitable for Vegans
100% Recyclable 
Not HFSS</t>
  </si>
  <si>
    <t xml:space="preserve">
Not HFSS
Nutrient Profile Score: 0
HFSS Food or Drink: Drink
HFSS Food Category:
1 - Prepared soft drinks containing added sugar ingredients</t>
  </si>
  <si>
    <t>Designed for busy lifestyles, our gut health shots are perfect for on-the-go consumption. Whether you’re at home, at work, or traveling, you can enjoy the benefits of Biomel anytime, anywhere.</t>
  </si>
  <si>
    <t>Biomel’s delicious, ready-to-drink gut shots support digestion, regularity, and immune health* - trusted by top nutritionists and over 324,437 customers.</t>
  </si>
  <si>
    <t>Gross Weight (g)
135
Supplied Unit Merchandising
Height
110
Width
45
Depth
45
Unit Stackable
No
Unit Stable
Yes</t>
  </si>
  <si>
    <t>6 × 125 ml – Pack Case Details
Case size: 14.5 (L) × 9.5 (W) × 10.5 (H) cm
Bottle size: 125 ml
Bottle weights
Empty bottle: 15 g
Cap: 2 g
Filled bottle: 147.3 g
Packaging
Wrapping: 6.2 g
6-pack case net weight: 883 g
6-pack case gross weight: 890 g</t>
  </si>
  <si>
    <t>Gut Health Drinks</t>
  </si>
  <si>
    <t xml:space="preserve">Belgian Chocolate 
Pure Vanilla
Natural Coconut
Almond Salted Caramel
</t>
  </si>
  <si>
    <t xml:space="preserve">510ml </t>
  </si>
  <si>
    <t>4 servings</t>
  </si>
  <si>
    <t>Keep chilled
Use by: See top once opened consume within 2 days</t>
  </si>
  <si>
    <t>Billions of Live Cultures
Vitamins B6, D &amp; calcium
100% Natural
Dairy Free
Soy Free
Gluten Free 
Lactose Free
BPA and GMO Free
Suitable for Vegans
100% Recyclable 
Not HFSS</t>
  </si>
  <si>
    <t>Not HFSS
Nutrient Profile Score: 0
HFSS Food or Drink: Drink
HFSS Food Category:
1 - Prepared soft drinks containing added sugar ingredients</t>
  </si>
  <si>
    <t>Simply add to your breakfast, have a serving as an afternoon pick-me-up, or post-workout to replenish your body.</t>
  </si>
  <si>
    <t>Gross Weight (g)
520
Supplied Unit Merchandising
Height
198
Width
65
Depth
65
Unit Stackable
No
Unit Stable
Yes
Merchandise Multiple Ways
No</t>
  </si>
  <si>
    <t>6 × 510 ml – Pack Case Details
Case size: 18.5 (L) × 12 (W) × 19.5 (H) cm
Bottle size: 510 ml
Bottle weights
Empty bottle: 22 g
Cap: 3 g
Filled bottle: 535 g
Packaging
Case wrapping: 10 g
6-pack case net weight: 3,220 g (≈ 3.22 kg)
6-pack case gross weight: 3,220 g (≈ 3.22 kg)</t>
  </si>
  <si>
    <t>Gut Health Bars</t>
  </si>
  <si>
    <t>Belgian Chocolate
Chocolate Hazelnut</t>
  </si>
  <si>
    <t xml:space="preserve">45g </t>
  </si>
  <si>
    <t xml:space="preserve">
Wrap
Material Mark
5 - PP</t>
  </si>
  <si>
    <t>Store in a cool dry place. For best before date, see under flap.</t>
  </si>
  <si>
    <t>13g of Fibre
Calcium, Vitamin D3, B6, B12</t>
  </si>
  <si>
    <t>High Fibre -Provides 40% of your recommended daily fibre (13g)
45% Less Sugar - than the average cereal bar. (compared to 100 other cereal bars)
7 Wholegrains
100% Natural Ingredients
Powered by plants
GMO Free
Gluten Free
Suitable for vegans
Not HFSS</t>
  </si>
  <si>
    <t>Biomel Prebiotic Gut Health bars can be eaten any time of day and there are lots of ways to enjoy them! You can dunk them into your tea or coffee, enjoy as a grab and go snack, or crumble on top of a smoothie bowl. Perfect for people on the move or want to increase their fibre intake.</t>
  </si>
  <si>
    <t>Finally, a delicious and satisfying snack that’s actually good for your gut! Biomel’s gut health bars support digestion, regularity, and immune health.  Trusted by top nutritionists and over 324,437 customers.</t>
  </si>
  <si>
    <t xml:space="preserve">12 × 45 g Bars = 1 SRP
SRP size: 14.5 × 14.5 × 5.9 cm
Empty SRP box: 32 g
Wrapper (per bar): 0.82 g
1 bar (net): 45 g
Empty SRP box: 32 g
SRP (12 × 45 g bars) —
Net weight = 540g
SRP gross weight: 0.582g
</t>
  </si>
  <si>
    <t xml:space="preserve">Biomel Protein Drinks
</t>
  </si>
  <si>
    <t>Pure Vanilla
Belgian Chocolate 
Mocha</t>
  </si>
  <si>
    <t>20g of protein</t>
  </si>
  <si>
    <t>High Fibre Gummy</t>
  </si>
  <si>
    <t>High Strength Greens Gummy</t>
  </si>
  <si>
    <t>Prebiotic Fibre+</t>
  </si>
  <si>
    <t>Diverse fibres</t>
  </si>
  <si>
    <t>6 × Pouch – Box Details
Box size: 230 × 190 × 160 mm
Box weight: 108 g
Empty pouch weights
Nat PF: 10 g
Choc/Van PF: 12 g
Net weight
Nat PF: 6 × 150 g = 900 g
Van/Choc PF: 6 × 450 g = 2,700 g
Gross weight (including box + pouches)
Nat PF: 1,100 g (1.1 kg)
Van/Choc PF: 2,900 g (2.9 kg)</t>
  </si>
  <si>
    <t>Low FODMAP Fibre+</t>
  </si>
  <si>
    <t>6 × Pouch – Box Details
Box size: 230 × 190 × 160 mm
Box weight: 108 g
Empty pouch weights
Nat LFMF: 10 g
Choc/Van LFMF: 12 g
Net weight
Nat LFMF: 6 × 150 g = 900 g
Van/Choc LFMF: 6 × 450 g = 2,700 g
Gross weight (including box + pouches)
Nat LFMF: 1,100 g (1.1 kg)
Van/Choc LFMF: 2,900 g (2.9 kg)</t>
  </si>
  <si>
    <t>Product info</t>
  </si>
  <si>
    <t>Dimensions and Weights</t>
  </si>
  <si>
    <t>Sales / Delivery / Financial Information</t>
  </si>
  <si>
    <t>Free Text</t>
  </si>
  <si>
    <t>Fixed Value 'EA'</t>
  </si>
  <si>
    <t>Numeric Value</t>
  </si>
  <si>
    <t>Fixed Value 'G'</t>
  </si>
  <si>
    <t>Fixed Value 'MM'</t>
  </si>
  <si>
    <t>Fixed Value 'OTR'</t>
  </si>
  <si>
    <t>Fixed Value 'BLK'</t>
  </si>
  <si>
    <t>Fixed Value 'TI'</t>
  </si>
  <si>
    <t>Fixed Value 'PAL'</t>
  </si>
  <si>
    <t>Drop Down Key</t>
  </si>
  <si>
    <t>SKU Code</t>
  </si>
  <si>
    <t xml:space="preserve">SKU Description </t>
  </si>
  <si>
    <t>External Description</t>
  </si>
  <si>
    <t>Online / Offline / Omni SKU</t>
  </si>
  <si>
    <t>Product Format</t>
  </si>
  <si>
    <t>Alternative Unit of Measure</t>
  </si>
  <si>
    <t>EA EAN Barcode
(GS1: GTIN of Each)</t>
  </si>
  <si>
    <t>EA Gross Weight in Grams</t>
  </si>
  <si>
    <t>EA Net Weight 
in Grams</t>
  </si>
  <si>
    <t>Weight Unit (G)</t>
  </si>
  <si>
    <t>EA Depth
Front to Back 
in Millimetres 
(Mandatory)</t>
  </si>
  <si>
    <t>EA Width 
Left to Right 
in Millimetres  
(Mandatory)</t>
  </si>
  <si>
    <t xml:space="preserve">EA Height 
Top to Bottom in Millimetres  (Mandatory)
</t>
  </si>
  <si>
    <t>Dimension Unit (MM)</t>
  </si>
  <si>
    <t>OTR Numerator 
Number of products (EA) in the OTR</t>
  </si>
  <si>
    <t>Lower Unit of Measure</t>
  </si>
  <si>
    <t>OTR EAN Barcode</t>
  </si>
  <si>
    <t xml:space="preserve">OTR Gross Weight in Grams </t>
  </si>
  <si>
    <t>OTR Depth Front to Back 
in Millimetres</t>
  </si>
  <si>
    <t>OTR Width 
Left to Right 
in Millimetres</t>
  </si>
  <si>
    <t xml:space="preserve">OTR Height
Top to Bottom in Millimetres  </t>
  </si>
  <si>
    <t xml:space="preserve">BLK Numerator Number of products (EA) in the BLK </t>
  </si>
  <si>
    <t>BLK EAN Barcode</t>
  </si>
  <si>
    <t>BLK Gross Weight in Grams</t>
  </si>
  <si>
    <t>Weight Unit</t>
  </si>
  <si>
    <t>BLK Depth
Front to Back in Millimetres</t>
  </si>
  <si>
    <t>BLK Width 
Left to Right
in Millimetres</t>
  </si>
  <si>
    <t>BLK Height
Top to Bottom in Millimetres</t>
  </si>
  <si>
    <t>Dimension Unit</t>
  </si>
  <si>
    <t xml:space="preserve">TI Numerator
Number of products (EA) on a TI </t>
  </si>
  <si>
    <t xml:space="preserve">PAL Numerator
Number of products (EA) on a PAL </t>
  </si>
  <si>
    <t>Country of Origin</t>
  </si>
  <si>
    <t>Total Shelf Life in days</t>
  </si>
  <si>
    <t xml:space="preserve">Minimum Order Quantity
</t>
  </si>
  <si>
    <t xml:space="preserve">Minimum Order Unit
</t>
  </si>
  <si>
    <t>Planned Delivery Time in days</t>
  </si>
  <si>
    <t>Vendor Recommended Retail Price UK</t>
  </si>
  <si>
    <t>Net Contents/ Size</t>
  </si>
  <si>
    <t xml:space="preserve">Content Unit/Size
</t>
  </si>
  <si>
    <t>VAT Rate % UK</t>
  </si>
  <si>
    <t>VAT Rate % ROI</t>
  </si>
  <si>
    <t>HS / Commodity Codes</t>
  </si>
  <si>
    <t>Biomel Prebiotic Breakfast Bar - Belgian Chocolate 45g x 12</t>
  </si>
  <si>
    <t>Biomel Prebiotic Breakfast Bar - Belgian Chocolate 45g</t>
  </si>
  <si>
    <t>Omni</t>
  </si>
  <si>
    <t>Bars</t>
  </si>
  <si>
    <t>EA</t>
  </si>
  <si>
    <t>G</t>
  </si>
  <si>
    <t>MM</t>
  </si>
  <si>
    <t>OTR</t>
  </si>
  <si>
    <t>BLK</t>
  </si>
  <si>
    <t>TI</t>
  </si>
  <si>
    <t>PAL</t>
  </si>
  <si>
    <t>GB</t>
  </si>
  <si>
    <t>Biomel Prebiotic Breakfast Bar - Chocolate Hazelnut 45g x 12</t>
  </si>
  <si>
    <t>Biomel Prebiotic Breakfast Bar - Chocolate Hazelnut 45g</t>
  </si>
  <si>
    <t>CGNat</t>
  </si>
  <si>
    <t>Biomel Complete Gut Powder Unflavoured 150g</t>
  </si>
  <si>
    <t>Powders</t>
  </si>
  <si>
    <t>CGVan-450</t>
  </si>
  <si>
    <t>Biomel Complete Gut Pure Vanilla 450g</t>
  </si>
  <si>
    <t>Biomel Complete Gut Powder Pure Vanilla 450g</t>
  </si>
  <si>
    <t>Biomel Complete Gut Powder Belgian Chocolate 450g</t>
  </si>
  <si>
    <t>BMChoc6x125</t>
  </si>
  <si>
    <t>Biomel Chocolate 6x125</t>
  </si>
  <si>
    <t>Biomel Dairy-Free Gut Health Shot Belgian Chocolate 125ml</t>
  </si>
  <si>
    <t>Offline</t>
  </si>
  <si>
    <t>Shots</t>
  </si>
  <si>
    <t>ML</t>
  </si>
  <si>
    <t>BMVan6x125</t>
  </si>
  <si>
    <t>Biomel Pure Vanilla 6x125</t>
  </si>
  <si>
    <t>Biomel Dairy-Free Gut Health Shot Vanilla 125ml</t>
  </si>
  <si>
    <t>BMNat6x125</t>
  </si>
  <si>
    <t>Biomel Natural 6x125</t>
  </si>
  <si>
    <t>Biomel Dairy-Free Gut Health Shot Natural Coconut 125ml</t>
  </si>
  <si>
    <t>BMAlmSC14x125</t>
  </si>
  <si>
    <t>Almond Salted Caramel Dairy-free Probiotic Shots (14 Shots X 125ml @ £1.50 Each)</t>
  </si>
  <si>
    <t>Biomel Dairy-Free Gut Health Shot Almond Salted Caramel 125ml</t>
  </si>
  <si>
    <t>Online</t>
  </si>
  <si>
    <t>BMAlmSC9x510</t>
  </si>
  <si>
    <t>Almond Salted Caramel Dairy-free Probiotic Drink (9 Bottles X 510ml @ £3.60 Each)</t>
  </si>
  <si>
    <t>Biomel Dairy-Free Gut Health Drink Almond Salted Caramel 510ml</t>
  </si>
  <si>
    <t>Drinks</t>
  </si>
  <si>
    <t>BMAsc6x125</t>
  </si>
  <si>
    <t>Biomel Almond Salted Caramel 6x125</t>
  </si>
  <si>
    <t>BMAsc6x500</t>
  </si>
  <si>
    <t>Biomel Almond Salted Caramel 6x510</t>
  </si>
  <si>
    <t>BMC14x125</t>
  </si>
  <si>
    <t>Dark Chocolate Dairy-Free Probiotic Shots (14 Shots x 125ml @ £1.50 each)</t>
  </si>
  <si>
    <t>BMC9x510</t>
  </si>
  <si>
    <t>Dark Chocolate Dairy-Free Probiotic Drinks (9 Bottles x 510ml @ £3.60 each)</t>
  </si>
  <si>
    <t>Biomel Dairy-Free Gut Health Drink Belgian Chocolate 510ml</t>
  </si>
  <si>
    <t>BMChoc6x510</t>
  </si>
  <si>
    <t>Biomel Chocolate 6x510</t>
  </si>
  <si>
    <t>BMF14x125</t>
  </si>
  <si>
    <t>Biomel Dairy-Free Probiotic Shots (Mixed Flavours - 14 Shots x 125ml @ £1.50 each)</t>
  </si>
  <si>
    <t>Biomel Dairy-Free Gut Health Shot Mixed Flavours 125ml</t>
  </si>
  <si>
    <t>BMF9x510</t>
  </si>
  <si>
    <t>Biomel Dairy-Free Probiotic Drinks (Mixed Flavours - 9 Bottles x 510ml @ £3.60 each)</t>
  </si>
  <si>
    <t>Biomel Dairy-Free Gut Health Drink Mixed Flavours 510ml</t>
  </si>
  <si>
    <t>BMN14x125</t>
  </si>
  <si>
    <t>Natural Dairy-Free Probiotic Shots (14 Shots x 125ml @ £1.50 each)</t>
  </si>
  <si>
    <t>BMN9x510</t>
  </si>
  <si>
    <t>Natural Dairy-Free Probiotic Drinks (9 Bottles x 510ml @ £3.60 each)</t>
  </si>
  <si>
    <t>Biomel Dairy-Free Gut Health Drink Natural Coconut 510ml</t>
  </si>
  <si>
    <t>BMNat6x510</t>
  </si>
  <si>
    <t>Biomel Natural 6x510</t>
  </si>
  <si>
    <t>BMS14x125</t>
  </si>
  <si>
    <t>Strawberry Dairy-Free Probiotic Shots (14 Shots x 125ml @ £1.50 each)</t>
  </si>
  <si>
    <t>Biomel Dairy-Free Gut Health Shot Strawberry 125ml</t>
  </si>
  <si>
    <t>BMSTR14x125</t>
  </si>
  <si>
    <t>Biomel Probiotic Shots &amp; Drinks Strawberry 14 shots x 125ml (14 servings)</t>
  </si>
  <si>
    <t>BMStr6x125</t>
  </si>
  <si>
    <t>Biomel Strawberry 6x125</t>
  </si>
  <si>
    <t>BMV14x125</t>
  </si>
  <si>
    <t>Pure Vanilla Dairy-Free Probiotic Shots (14 Shots x 125ml @ £1.50 each)</t>
  </si>
  <si>
    <t>BMV9x510</t>
  </si>
  <si>
    <t>Pure Vanilla Dairy-Free Probiotic Drinks (9 Bottles x 510ml @ £3.60 each)</t>
  </si>
  <si>
    <t>Biomel Dairy-Free Gut Health Drink Vanilla 510ml</t>
  </si>
  <si>
    <t>BMVan6x510</t>
  </si>
  <si>
    <t>Biomel Pure Vanilla 6x510</t>
  </si>
  <si>
    <t>LFChoc</t>
  </si>
  <si>
    <t>Biomel Prebiotic &amp; Low FODMAP Fibres Low FODMAP Fibre+ Belgian Dark Chocolate</t>
  </si>
  <si>
    <t>Biomel Prebiotic &amp; Low FODMAP Fibres Low FODMAP Fibre+ Unflavoured</t>
  </si>
  <si>
    <t>LFVan</t>
  </si>
  <si>
    <t>Biomel Prebiotic &amp; Low FODMAP Fibres Low FODMAP Fibre+ Pure Vanilla</t>
  </si>
  <si>
    <t>Biomel Low FODMAP Fibre+ Pure Vanilla 450g</t>
  </si>
  <si>
    <t>Biomel Prebiotic &amp; Low FODMAP Fibres Prebiotic Fibre+ Belgian Dark Chocolate 450g</t>
  </si>
  <si>
    <t>Biomel Prebiotic Fibre+ Pure Vanilla 450g</t>
  </si>
  <si>
    <t>PBNat</t>
  </si>
  <si>
    <t>Biomel Prebiotic &amp; Low FODMAP Fibres Prebiotic Fibre+ Unflavoured</t>
  </si>
  <si>
    <t>Biomel Prebiotic Fibre+ Unflavoured 150g</t>
  </si>
  <si>
    <t>PBVan-450</t>
  </si>
  <si>
    <t>Biomel Prebiotic &amp; Low FODMAP Fibres Prebiotic Fibre+ Pure Vanilla 450g</t>
  </si>
  <si>
    <t>Biomel Gut Health Bar - Chocolate Orange 45gx12</t>
  </si>
  <si>
    <t>Biomel Gut Health Bar - Chocolate Orange 45g</t>
  </si>
  <si>
    <t>Biomel Gut Health Bar - Red Berry 45g x 12</t>
  </si>
  <si>
    <t>Biomel Gut Health Bar - Red Berry 45g</t>
  </si>
  <si>
    <t xml:space="preserve">HF-HSGREENGUM </t>
  </si>
  <si>
    <t>Biomel Gut Greens Gummies - 1 x 30 servings</t>
  </si>
  <si>
    <r>
      <rPr>
        <b/>
        <sz val="12"/>
        <color rgb="FFC00000"/>
        <rFont val="Arial (Body)"/>
      </rPr>
      <t>DO NOT USE</t>
    </r>
    <r>
      <rPr>
        <b/>
        <sz val="12"/>
        <rFont val="Arial (Body)"/>
      </rPr>
      <t>(</t>
    </r>
    <r>
      <rPr>
        <sz val="12"/>
        <rFont val="Arial"/>
        <family val="2"/>
        <scheme val="minor"/>
      </rPr>
      <t xml:space="preserve"> box of 12 Srp's)</t>
    </r>
  </si>
  <si>
    <t>Protein Matcha</t>
  </si>
  <si>
    <t>Protein Vanilla</t>
  </si>
  <si>
    <t>330ml Bottle</t>
  </si>
  <si>
    <t>Case(6 x Bottles)</t>
  </si>
  <si>
    <t>178 (L) x 100 (W)</t>
  </si>
  <si>
    <t xml:space="preserve">Biomel Plant-Based Gut Health Protein Drink Chocolate </t>
  </si>
  <si>
    <t xml:space="preserve">Biomel Plant-Based Gut Health Protein Drink Matcha </t>
  </si>
  <si>
    <t>Biomel Plant-Based Gut Health Protein Drink Vanilla</t>
  </si>
  <si>
    <t>Matcha</t>
  </si>
  <si>
    <t>Biomel Complete Gut Matcha 180g</t>
  </si>
  <si>
    <t>CGMatch-180</t>
  </si>
  <si>
    <t>180g</t>
  </si>
  <si>
    <t>6x 180g</t>
  </si>
  <si>
    <t>53(W) x 165(H)</t>
  </si>
  <si>
    <t>112(W) x 170(L) x 165(H)</t>
  </si>
  <si>
    <t>GROSS WEIGHT/ PRODUCT(g)</t>
  </si>
  <si>
    <t>BMPCh6x330</t>
  </si>
  <si>
    <t>BMPMa6x330</t>
  </si>
  <si>
    <t>BMPVa6x330</t>
  </si>
  <si>
    <t>Apple &amp; Cinnamon</t>
  </si>
  <si>
    <t>Peanut Butter</t>
  </si>
  <si>
    <t>Biomel Gut Health Bar - Apple &amp; Cinnamon</t>
  </si>
  <si>
    <t>Biomel Gut Health Bar - Peanut Butter</t>
  </si>
  <si>
    <t>BMBPNutB45x12</t>
  </si>
  <si>
    <t>17 SRP/192 Units</t>
  </si>
  <si>
    <t>18 SRP/192 Units</t>
  </si>
  <si>
    <t>Line Code</t>
  </si>
  <si>
    <t>Description</t>
  </si>
  <si>
    <t>VPN</t>
  </si>
  <si>
    <t>Supplier No</t>
  </si>
  <si>
    <t>Supplier Name</t>
  </si>
  <si>
    <t>BIOMEL GUT HEALTH RED BERRY BAR 45G</t>
  </si>
  <si>
    <t>BMBBERRY45X12</t>
  </si>
  <si>
    <t>NUTMEG AND HIVE LIMITED</t>
  </si>
  <si>
    <t>BIOMEL GUT HEALTH CHOC ORANGE BAR 45G</t>
  </si>
  <si>
    <t>BMBCHORG45X12</t>
  </si>
  <si>
    <t>BIOMEL GUT HEALTH CHOC HAZELNUT BAR</t>
  </si>
  <si>
    <t>BIOMEL GUT HEALTH CHOC BAR 45G</t>
  </si>
  <si>
    <t>BCHHZ45X12</t>
  </si>
  <si>
    <t>BCHOC45X12</t>
  </si>
  <si>
    <t>Cartons/Layer</t>
  </si>
  <si>
    <t>Layer/Pallet</t>
  </si>
  <si>
    <t>Total Units/ Pallet</t>
  </si>
  <si>
    <t>Units/Carton</t>
  </si>
  <si>
    <t>SRP/Carton</t>
  </si>
  <si>
    <t>Units/SRP</t>
  </si>
  <si>
    <t>Units/layer</t>
  </si>
  <si>
    <t>BMBApCin45x12</t>
  </si>
  <si>
    <t>12 boxes per layer</t>
  </si>
  <si>
    <t>7 layers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</si>
</sst>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8" formatCode="&quot;£&quot;#,##0.00_);[Red]\(&quot;£&quot;#,##0.00\)"/>
    <numFmt numFmtId="43" formatCode="_(* #,##0.00_);_(* \(#,##0.00\);_(* &quot;-&quot;??_);_(@_)"/>
    <numFmt numFmtId="164" formatCode="dd/mm/yyyy;@"/>
    <numFmt numFmtId="165" formatCode="0.0"/>
    <numFmt numFmtId="166" formatCode="0000000000000"/>
    <numFmt numFmtId="167" formatCode="0.000"/>
    <numFmt numFmtId="168" formatCode="00000000000000"/>
    <numFmt numFmtId="169" formatCode="0.00##"/>
  </numFmts>
  <fonts count="32" x14ac:knownFonts="1">
    <font>
      <b/>
      <sz val="11"/>
      <color theme="1" tint="0.34998626667073579"/>
      <name val="Arial"/>
      <family val="2"/>
      <scheme val="minor"/>
    </font>
    <font>
      <sz val="12"/>
      <color theme="1"/>
      <name val="Arial"/>
      <family val="2"/>
      <scheme val="minor"/>
    </font>
    <font>
      <b/>
      <sz val="13"/>
      <color theme="4"/>
      <name val="Arial"/>
      <family val="2"/>
      <scheme val="minor"/>
    </font>
    <font>
      <b/>
      <sz val="19"/>
      <color theme="1" tint="0.14996795556505021"/>
      <name val="Arial"/>
      <family val="2"/>
      <scheme val="major"/>
    </font>
    <font>
      <sz val="10"/>
      <color theme="4"/>
      <name val="Arial"/>
      <family val="2"/>
      <scheme val="minor"/>
    </font>
    <font>
      <b/>
      <sz val="11"/>
      <color theme="1" tint="0.14990691854609822"/>
      <name val="Arial"/>
      <family val="2"/>
      <scheme val="major"/>
    </font>
    <font>
      <sz val="11"/>
      <color theme="1" tint="0.34998626667073579"/>
      <name val="Arial"/>
      <family val="2"/>
      <scheme val="minor"/>
    </font>
    <font>
      <b/>
      <sz val="12"/>
      <name val="Arial"/>
      <family val="2"/>
      <scheme val="minor"/>
    </font>
    <font>
      <b/>
      <sz val="11"/>
      <color theme="1" tint="0.34998626667073579"/>
      <name val="Arial"/>
      <family val="2"/>
      <scheme val="minor"/>
    </font>
    <font>
      <b/>
      <sz val="11"/>
      <color theme="1"/>
      <name val="Arial"/>
      <family val="2"/>
      <scheme val="minor"/>
    </font>
    <font>
      <sz val="11"/>
      <color theme="1"/>
      <name val="Arial"/>
      <family val="2"/>
      <scheme val="minor"/>
    </font>
    <font>
      <b/>
      <sz val="8"/>
      <name val="Arial"/>
      <family val="2"/>
    </font>
    <font>
      <sz val="10"/>
      <name val="Arial"/>
      <family val="2"/>
    </font>
    <font>
      <sz val="8"/>
      <name val="Arial"/>
      <family val="2"/>
    </font>
    <font>
      <sz val="12"/>
      <name val="Arial"/>
      <family val="2"/>
      <scheme val="minor"/>
    </font>
    <font>
      <b/>
      <sz val="12"/>
      <color theme="1" tint="0.34998626667073579"/>
      <name val="Aptos"/>
    </font>
    <font>
      <b/>
      <u/>
      <sz val="14"/>
      <color theme="1" tint="0.34998626667073579"/>
      <name val="Aptos"/>
    </font>
    <font>
      <u/>
      <sz val="12"/>
      <name val="Arial"/>
      <family val="2"/>
      <scheme val="minor"/>
    </font>
    <font>
      <b/>
      <u/>
      <sz val="12"/>
      <name val="Arial"/>
      <family val="2"/>
      <scheme val="minor"/>
    </font>
    <font>
      <sz val="10"/>
      <color rgb="FF000000"/>
      <name val="Tahoma"/>
      <family val="2"/>
    </font>
    <font>
      <b/>
      <sz val="10"/>
      <color rgb="FF000000"/>
      <name val="Tahoma"/>
      <family val="2"/>
    </font>
    <font>
      <b/>
      <u/>
      <sz val="12"/>
      <color rgb="FFFF0000"/>
      <name val="Arial (Body)"/>
    </font>
    <font>
      <b/>
      <sz val="12"/>
      <name val="Arial (Body)"/>
    </font>
    <font>
      <b/>
      <u/>
      <sz val="12"/>
      <name val="Arial (Body)"/>
    </font>
    <font>
      <b/>
      <sz val="16"/>
      <name val="Arial"/>
      <family val="2"/>
      <scheme val="minor"/>
    </font>
    <font>
      <sz val="12"/>
      <color theme="3" tint="0.749992370372631"/>
      <name val="Arial"/>
      <family val="2"/>
      <scheme val="minor"/>
    </font>
    <font>
      <b/>
      <sz val="12"/>
      <color rgb="FFC00000"/>
      <name val="Arial (Body)"/>
    </font>
    <font>
      <b/>
      <sz val="12"/>
      <color rgb="FF00B050"/>
      <name val="Arial"/>
      <family val="2"/>
      <scheme val="minor"/>
    </font>
    <font>
      <sz val="12"/>
      <color rgb="FFFF0000"/>
      <name val="Arial"/>
      <family val="2"/>
      <scheme val="minor"/>
    </font>
    <font>
      <b/>
      <sz val="8"/>
      <name val="Arial"/>
      <family val="2"/>
      <scheme val="minor"/>
    </font>
    <font>
      <b/>
      <sz val="12"/>
      <color theme="1" tint="0.34998626667073579"/>
      <name val="Helvetica"/>
      <family val="2"/>
    </font>
    <font>
      <sz val="12"/>
      <color theme="1" tint="0.34998626667073579"/>
      <name val="Helvetica"/>
      <family val="2"/>
    </font>
  </fonts>
  <fills count="2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tint="0.749992370372631"/>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FFC000"/>
        <bgColor indexed="64"/>
      </patternFill>
    </fill>
    <fill>
      <patternFill patternType="solid">
        <fgColor indexed="13"/>
        <bgColor indexed="64"/>
      </patternFill>
    </fill>
    <fill>
      <patternFill patternType="solid">
        <fgColor rgb="FFFF0000"/>
        <bgColor indexed="64"/>
      </patternFill>
    </fill>
    <fill>
      <patternFill patternType="solid">
        <fgColor rgb="FFE4E4E4"/>
        <bgColor indexed="64"/>
      </patternFill>
    </fill>
    <fill>
      <patternFill patternType="solid">
        <fgColor theme="6" tint="0.59999389629810485"/>
        <bgColor indexed="64"/>
      </patternFill>
    </fill>
    <fill>
      <patternFill patternType="solid">
        <fgColor rgb="FFD7E5F5"/>
        <bgColor indexed="64"/>
      </patternFill>
    </fill>
    <fill>
      <patternFill patternType="solid">
        <fgColor rgb="FFDEBDFF"/>
        <bgColor indexed="64"/>
      </patternFill>
    </fill>
    <fill>
      <patternFill patternType="solid">
        <fgColor rgb="FFD1FFD1"/>
        <bgColor indexed="64"/>
      </patternFill>
    </fill>
    <fill>
      <patternFill patternType="solid">
        <fgColor rgb="FFFFE0C1"/>
        <bgColor indexed="64"/>
      </patternFill>
    </fill>
    <fill>
      <patternFill patternType="solid">
        <fgColor rgb="FFCDFFE6"/>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3" tint="0.89999084444715716"/>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theme="0"/>
      </top>
      <bottom/>
      <diagonal/>
    </border>
    <border>
      <left/>
      <right/>
      <top/>
      <bottom style="thin">
        <color indexed="64"/>
      </bottom>
      <diagonal/>
    </border>
    <border>
      <left style="thin">
        <color indexed="64"/>
      </left>
      <right/>
      <top style="thin">
        <color indexed="64"/>
      </top>
      <bottom/>
      <diagonal/>
    </border>
    <border>
      <left style="thin">
        <color theme="0"/>
      </left>
      <right/>
      <top style="thin">
        <color theme="0"/>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style="thin">
        <color theme="0"/>
      </left>
      <right/>
      <top style="medium">
        <color theme="0" tint="-0.14996795556505021"/>
      </top>
      <bottom/>
      <diagonal/>
    </border>
    <border>
      <left/>
      <right/>
      <top style="medium">
        <color theme="0" tint="-0.14996795556505021"/>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1">
    <xf numFmtId="0" fontId="0" fillId="0" borderId="0">
      <alignment vertical="center" wrapText="1"/>
    </xf>
    <xf numFmtId="0" fontId="3" fillId="0" borderId="0" applyNumberFormat="0" applyFill="0" applyAlignment="0" applyProtection="0"/>
    <xf numFmtId="0" fontId="2" fillId="0" borderId="0" applyNumberFormat="0" applyFill="0" applyAlignment="0" applyProtection="0"/>
    <xf numFmtId="0" fontId="5" fillId="0" borderId="0" applyNumberFormat="0" applyFill="0" applyProtection="0">
      <alignment vertical="top"/>
    </xf>
    <xf numFmtId="0" fontId="4" fillId="0" borderId="0" applyNumberFormat="0" applyFill="0" applyAlignment="0" applyProtection="0"/>
    <xf numFmtId="164" fontId="6" fillId="0" borderId="0">
      <alignment horizontal="left" vertical="center" wrapText="1"/>
    </xf>
    <xf numFmtId="43" fontId="1" fillId="0" borderId="0" applyFont="0" applyFill="0" applyBorder="0" applyAlignment="0" applyProtection="0"/>
    <xf numFmtId="0" fontId="1" fillId="0" borderId="0"/>
    <xf numFmtId="43" fontId="8" fillId="0" borderId="0" applyFont="0" applyFill="0" applyBorder="0" applyAlignment="0" applyProtection="0"/>
    <xf numFmtId="0" fontId="10" fillId="0" borderId="0"/>
    <xf numFmtId="0" fontId="12" fillId="0" borderId="0"/>
  </cellStyleXfs>
  <cellXfs count="503">
    <xf numFmtId="0" fontId="0" fillId="0" borderId="0" xfId="0">
      <alignment vertical="center" wrapText="1"/>
    </xf>
    <xf numFmtId="0" fontId="0" fillId="3" borderId="1" xfId="0" applyFill="1" applyBorder="1" applyAlignment="1">
      <alignment horizontal="center"/>
    </xf>
    <xf numFmtId="0" fontId="0" fillId="0" borderId="0" xfId="0" applyAlignment="1"/>
    <xf numFmtId="0" fontId="0" fillId="3" borderId="1" xfId="0" applyFill="1" applyBorder="1" applyAlignment="1">
      <alignment horizontal="left" vertical="center"/>
    </xf>
    <xf numFmtId="0" fontId="0" fillId="0" borderId="0" xfId="0" applyAlignment="1">
      <alignment horizontal="left" vertical="center" wrapText="1"/>
    </xf>
    <xf numFmtId="6"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top" wrapText="1"/>
    </xf>
    <xf numFmtId="0" fontId="0" fillId="0" borderId="0" xfId="0" applyAlignment="1">
      <alignment horizontal="center" vertical="center"/>
    </xf>
    <xf numFmtId="0" fontId="0" fillId="4" borderId="1" xfId="0" applyFill="1" applyBorder="1" applyAlignment="1">
      <alignment horizontal="left" vertical="center"/>
    </xf>
    <xf numFmtId="0" fontId="0" fillId="4" borderId="0" xfId="0" applyFill="1" applyAlignment="1">
      <alignment horizontal="left" vertical="center" wrapText="1"/>
    </xf>
    <xf numFmtId="0" fontId="0" fillId="4" borderId="0" xfId="0" applyFill="1" applyAlignment="1">
      <alignment horizontal="left" vertical="center"/>
    </xf>
    <xf numFmtId="0" fontId="0" fillId="4" borderId="0" xfId="0" applyFill="1" applyAlignment="1">
      <alignment horizontal="left" vertical="top" wrapText="1"/>
    </xf>
    <xf numFmtId="0" fontId="0" fillId="4" borderId="0" xfId="0" applyFill="1" applyAlignment="1">
      <alignment horizontal="center" vertical="center"/>
    </xf>
    <xf numFmtId="0" fontId="0" fillId="4" borderId="0" xfId="0" applyFill="1" applyAlignment="1"/>
    <xf numFmtId="0" fontId="0" fillId="2" borderId="1" xfId="0" applyFill="1" applyBorder="1" applyAlignment="1">
      <alignment horizontal="left" wrapText="1"/>
    </xf>
    <xf numFmtId="8" fontId="0" fillId="0" borderId="0" xfId="0" applyNumberFormat="1" applyAlignment="1">
      <alignment horizontal="center" vertical="center"/>
    </xf>
    <xf numFmtId="8" fontId="0" fillId="0" borderId="0" xfId="0" applyNumberFormat="1" applyAlignment="1">
      <alignment horizontal="left" vertical="center"/>
    </xf>
    <xf numFmtId="0" fontId="0" fillId="0" borderId="1" xfId="0" applyBorder="1" applyAlignment="1">
      <alignment horizontal="right" vertical="center" wrapText="1"/>
    </xf>
    <xf numFmtId="0" fontId="9" fillId="7" borderId="0" xfId="0" applyFont="1" applyFill="1" applyAlignment="1">
      <alignment horizontal="center" vertical="center"/>
    </xf>
    <xf numFmtId="0" fontId="11" fillId="8" borderId="1" xfId="9" applyFont="1" applyFill="1" applyBorder="1" applyAlignment="1">
      <alignment horizontal="center" vertical="center"/>
    </xf>
    <xf numFmtId="0" fontId="11" fillId="9" borderId="1" xfId="9" applyFont="1" applyFill="1" applyBorder="1" applyAlignment="1">
      <alignment horizontal="center" vertical="center"/>
    </xf>
    <xf numFmtId="0" fontId="11" fillId="10" borderId="1" xfId="9" applyFont="1" applyFill="1" applyBorder="1" applyAlignment="1">
      <alignment horizontal="center" vertical="top" wrapText="1"/>
    </xf>
    <xf numFmtId="0" fontId="11" fillId="11" borderId="1" xfId="9" applyFont="1" applyFill="1" applyBorder="1" applyAlignment="1">
      <alignment horizontal="center" vertical="top" wrapText="1"/>
    </xf>
    <xf numFmtId="0" fontId="11" fillId="12" borderId="1" xfId="9" applyFont="1" applyFill="1" applyBorder="1" applyAlignment="1">
      <alignment horizontal="center" vertical="top" wrapText="1"/>
    </xf>
    <xf numFmtId="0" fontId="11" fillId="13" borderId="1" xfId="9" applyFont="1" applyFill="1" applyBorder="1" applyAlignment="1">
      <alignment horizontal="center" vertical="top" wrapText="1"/>
    </xf>
    <xf numFmtId="0" fontId="11" fillId="14" borderId="1" xfId="9" applyFont="1" applyFill="1" applyBorder="1" applyAlignment="1">
      <alignment horizontal="center" vertical="top" wrapText="1"/>
    </xf>
    <xf numFmtId="0" fontId="11" fillId="15" borderId="1" xfId="9" applyFont="1" applyFill="1" applyBorder="1" applyAlignment="1">
      <alignment horizontal="center" vertical="top" wrapText="1"/>
    </xf>
    <xf numFmtId="0" fontId="11" fillId="16" borderId="1" xfId="9" applyFont="1" applyFill="1" applyBorder="1" applyAlignment="1">
      <alignment horizontal="center" vertical="top" wrapText="1"/>
    </xf>
    <xf numFmtId="0" fontId="11" fillId="16" borderId="0" xfId="9" applyFont="1" applyFill="1" applyAlignment="1">
      <alignment horizontal="center" vertical="top" wrapText="1"/>
    </xf>
    <xf numFmtId="49" fontId="13" fillId="0" borderId="1" xfId="10" applyNumberFormat="1" applyFont="1" applyBorder="1" applyAlignment="1" applyProtection="1">
      <alignment horizontal="left"/>
      <protection locked="0"/>
    </xf>
    <xf numFmtId="0" fontId="13" fillId="17" borderId="1" xfId="9" applyFont="1" applyFill="1" applyBorder="1" applyAlignment="1">
      <alignment horizontal="left"/>
    </xf>
    <xf numFmtId="166" fontId="12" fillId="0" borderId="1" xfId="10" applyNumberFormat="1" applyBorder="1" applyAlignment="1" applyProtection="1">
      <alignment horizontal="left"/>
      <protection locked="0"/>
    </xf>
    <xf numFmtId="167" fontId="13" fillId="0" borderId="1" xfId="10" applyNumberFormat="1" applyFont="1" applyBorder="1" applyAlignment="1" applyProtection="1">
      <alignment horizontal="left"/>
      <protection locked="0"/>
    </xf>
    <xf numFmtId="0" fontId="13" fillId="0" borderId="1" xfId="10" applyFont="1" applyBorder="1" applyAlignment="1" applyProtection="1">
      <alignment horizontal="left"/>
      <protection locked="0"/>
    </xf>
    <xf numFmtId="0" fontId="13" fillId="0" borderId="1" xfId="9" applyFont="1" applyBorder="1" applyAlignment="1" applyProtection="1">
      <alignment horizontal="left"/>
      <protection locked="0"/>
    </xf>
    <xf numFmtId="1" fontId="13" fillId="0" borderId="1" xfId="9" applyNumberFormat="1" applyFont="1" applyBorder="1" applyAlignment="1" applyProtection="1">
      <alignment horizontal="left"/>
      <protection locked="0"/>
    </xf>
    <xf numFmtId="167" fontId="13" fillId="0" borderId="1" xfId="9" applyNumberFormat="1" applyFont="1" applyBorder="1" applyAlignment="1" applyProtection="1">
      <alignment horizontal="left"/>
      <protection locked="0"/>
    </xf>
    <xf numFmtId="0" fontId="11" fillId="0" borderId="1" xfId="9" applyFont="1" applyBorder="1" applyAlignment="1" applyProtection="1">
      <alignment horizontal="left"/>
      <protection locked="0"/>
    </xf>
    <xf numFmtId="168" fontId="13" fillId="0" borderId="1" xfId="9" applyNumberFormat="1" applyFont="1" applyBorder="1" applyAlignment="1" applyProtection="1">
      <alignment horizontal="left"/>
      <protection locked="0"/>
    </xf>
    <xf numFmtId="169" fontId="13" fillId="0" borderId="1" xfId="9" applyNumberFormat="1" applyFont="1" applyBorder="1" applyAlignment="1" applyProtection="1">
      <alignment horizontal="left"/>
      <protection locked="0"/>
    </xf>
    <xf numFmtId="10" fontId="13" fillId="0" borderId="1" xfId="9" applyNumberFormat="1" applyFont="1" applyBorder="1" applyAlignment="1" applyProtection="1">
      <alignment horizontal="left"/>
      <protection locked="0"/>
    </xf>
    <xf numFmtId="0" fontId="13" fillId="0" borderId="1" xfId="8" applyNumberFormat="1" applyFont="1" applyBorder="1" applyAlignment="1" applyProtection="1">
      <alignment horizontal="left"/>
      <protection locked="0"/>
    </xf>
    <xf numFmtId="167" fontId="13" fillId="2" borderId="1" xfId="10" applyNumberFormat="1" applyFont="1" applyFill="1" applyBorder="1" applyAlignment="1" applyProtection="1">
      <alignment horizontal="left"/>
      <protection locked="0"/>
    </xf>
    <xf numFmtId="0" fontId="13" fillId="2" borderId="1" xfId="10" applyFont="1" applyFill="1" applyBorder="1" applyAlignment="1" applyProtection="1">
      <alignment horizontal="left"/>
      <protection locked="0"/>
    </xf>
    <xf numFmtId="0" fontId="0" fillId="2" borderId="0" xfId="0" applyFill="1" applyAlignment="1"/>
    <xf numFmtId="0" fontId="15" fillId="0" borderId="0" xfId="0" applyFont="1">
      <alignment vertical="center" wrapText="1"/>
    </xf>
    <xf numFmtId="0" fontId="16" fillId="21" borderId="0" xfId="0" applyFont="1" applyFill="1">
      <alignment vertical="center" wrapText="1"/>
    </xf>
    <xf numFmtId="0" fontId="0" fillId="0" borderId="0" xfId="0" applyAlignment="1">
      <alignment vertical="center"/>
    </xf>
    <xf numFmtId="0" fontId="14" fillId="2" borderId="0" xfId="0" applyFont="1" applyFill="1" applyAlignment="1">
      <alignment horizontal="left" vertical="center" wrapText="1"/>
    </xf>
    <xf numFmtId="0" fontId="14" fillId="0" borderId="23" xfId="0" applyFont="1" applyBorder="1" applyAlignment="1">
      <alignment horizontal="left" vertical="center" wrapText="1"/>
    </xf>
    <xf numFmtId="0" fontId="14" fillId="2" borderId="0" xfId="0" applyFont="1" applyFill="1" applyAlignment="1">
      <alignment horizontal="center" vertical="center" wrapText="1"/>
    </xf>
    <xf numFmtId="0" fontId="7" fillId="2" borderId="0" xfId="0" applyFont="1" applyFill="1" applyAlignment="1">
      <alignment horizontal="left" vertical="center" wrapText="1"/>
    </xf>
    <xf numFmtId="0" fontId="14" fillId="22" borderId="23" xfId="0" applyFont="1" applyFill="1" applyBorder="1" applyAlignment="1">
      <alignment horizontal="center" vertical="center" wrapText="1"/>
    </xf>
    <xf numFmtId="0" fontId="14" fillId="0" borderId="2" xfId="0" applyFont="1" applyBorder="1" applyAlignment="1">
      <alignment horizontal="left" vertical="center" wrapText="1"/>
    </xf>
    <xf numFmtId="0" fontId="14" fillId="0" borderId="0" xfId="0" applyFont="1" applyAlignment="1">
      <alignment horizontal="left" vertical="center" wrapText="1"/>
    </xf>
    <xf numFmtId="1" fontId="14" fillId="5" borderId="1" xfId="0" applyNumberFormat="1" applyFont="1" applyFill="1" applyBorder="1" applyAlignment="1">
      <alignment horizontal="center" vertical="center" wrapText="1"/>
    </xf>
    <xf numFmtId="1" fontId="14" fillId="18" borderId="1" xfId="0" applyNumberFormat="1" applyFont="1" applyFill="1" applyBorder="1" applyAlignment="1">
      <alignment horizontal="center" vertical="center" wrapText="1"/>
    </xf>
    <xf numFmtId="1" fontId="14" fillId="18" borderId="16" xfId="0" applyNumberFormat="1" applyFont="1" applyFill="1" applyBorder="1" applyAlignment="1">
      <alignment horizontal="center" vertical="center" wrapText="1"/>
    </xf>
    <xf numFmtId="0" fontId="14" fillId="18" borderId="16"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2" borderId="1" xfId="0" applyFont="1" applyFill="1" applyBorder="1" applyAlignment="1">
      <alignment horizontal="center" vertical="center" wrapText="1"/>
    </xf>
    <xf numFmtId="1" fontId="14" fillId="22" borderId="1" xfId="0" applyNumberFormat="1" applyFont="1" applyFill="1" applyBorder="1" applyAlignment="1">
      <alignment horizontal="center" vertical="center" wrapText="1"/>
    </xf>
    <xf numFmtId="165" fontId="14" fillId="22" borderId="10" xfId="0" applyNumberFormat="1" applyFont="1" applyFill="1" applyBorder="1" applyAlignment="1">
      <alignment horizontal="center" vertical="center" wrapText="1"/>
    </xf>
    <xf numFmtId="165" fontId="14" fillId="5" borderId="10" xfId="0" applyNumberFormat="1" applyFont="1" applyFill="1" applyBorder="1" applyAlignment="1">
      <alignment horizontal="center" vertical="center" wrapText="1"/>
    </xf>
    <xf numFmtId="0" fontId="14" fillId="20" borderId="9" xfId="0" applyFont="1" applyFill="1" applyBorder="1" applyAlignment="1">
      <alignment horizontal="center" vertical="center" wrapText="1"/>
    </xf>
    <xf numFmtId="0" fontId="14" fillId="20" borderId="1" xfId="0" applyFont="1" applyFill="1" applyBorder="1" applyAlignment="1">
      <alignment horizontal="center" vertical="center" wrapText="1"/>
    </xf>
    <xf numFmtId="165" fontId="14" fillId="20" borderId="1" xfId="0" applyNumberFormat="1" applyFont="1" applyFill="1" applyBorder="1" applyAlignment="1">
      <alignment horizontal="center" vertical="center" wrapText="1"/>
    </xf>
    <xf numFmtId="2" fontId="14" fillId="20" borderId="1" xfId="0" applyNumberFormat="1" applyFont="1" applyFill="1" applyBorder="1" applyAlignment="1">
      <alignment horizontal="center" vertical="center" wrapText="1"/>
    </xf>
    <xf numFmtId="165" fontId="14" fillId="20" borderId="10" xfId="0" applyNumberFormat="1" applyFont="1" applyFill="1" applyBorder="1" applyAlignment="1">
      <alignment horizontal="center" vertical="center" wrapText="1"/>
    </xf>
    <xf numFmtId="0" fontId="14" fillId="19" borderId="9" xfId="0" applyFont="1" applyFill="1" applyBorder="1" applyAlignment="1">
      <alignment horizontal="center" vertical="center" wrapText="1"/>
    </xf>
    <xf numFmtId="0" fontId="14" fillId="19" borderId="1" xfId="0" applyFont="1" applyFill="1" applyBorder="1" applyAlignment="1">
      <alignment horizontal="center" vertical="center" wrapText="1"/>
    </xf>
    <xf numFmtId="165" fontId="14" fillId="19" borderId="1" xfId="0" applyNumberFormat="1" applyFont="1" applyFill="1" applyBorder="1" applyAlignment="1">
      <alignment horizontal="center" vertical="center" wrapText="1"/>
    </xf>
    <xf numFmtId="2" fontId="14" fillId="19" borderId="1" xfId="0" applyNumberFormat="1" applyFont="1" applyFill="1" applyBorder="1" applyAlignment="1">
      <alignment horizontal="center" vertical="center" wrapText="1"/>
    </xf>
    <xf numFmtId="165" fontId="14" fillId="19" borderId="10" xfId="0" applyNumberFormat="1" applyFont="1" applyFill="1" applyBorder="1" applyAlignment="1">
      <alignment horizontal="center" vertical="center" wrapText="1"/>
    </xf>
    <xf numFmtId="0" fontId="14" fillId="5" borderId="1" xfId="0" applyFont="1" applyFill="1" applyBorder="1" applyAlignment="1">
      <alignment horizontal="center" vertical="center" wrapText="1"/>
    </xf>
    <xf numFmtId="165" fontId="14" fillId="0" borderId="1" xfId="0" applyNumberFormat="1" applyFont="1" applyBorder="1" applyAlignment="1">
      <alignment horizontal="center" vertical="center" wrapText="1"/>
    </xf>
    <xf numFmtId="0" fontId="14" fillId="2" borderId="16" xfId="0" applyFont="1" applyFill="1" applyBorder="1" applyAlignment="1">
      <alignment horizontal="center" vertical="center" wrapText="1"/>
    </xf>
    <xf numFmtId="1" fontId="14" fillId="2" borderId="1" xfId="0" applyNumberFormat="1" applyFont="1" applyFill="1" applyBorder="1" applyAlignment="1">
      <alignment horizontal="center" vertical="center" wrapText="1"/>
    </xf>
    <xf numFmtId="0" fontId="14" fillId="18" borderId="9" xfId="0" applyFont="1" applyFill="1" applyBorder="1" applyAlignment="1">
      <alignment horizontal="center" vertical="center" wrapText="1"/>
    </xf>
    <xf numFmtId="0" fontId="14" fillId="18" borderId="1" xfId="0" applyFont="1" applyFill="1" applyBorder="1" applyAlignment="1">
      <alignment horizontal="center" vertical="center" wrapText="1"/>
    </xf>
    <xf numFmtId="0" fontId="14" fillId="18" borderId="19" xfId="0" applyFont="1" applyFill="1" applyBorder="1" applyAlignment="1">
      <alignment horizontal="center" vertical="center" wrapText="1"/>
    </xf>
    <xf numFmtId="165" fontId="14" fillId="18" borderId="10" xfId="0" applyNumberFormat="1" applyFont="1" applyFill="1" applyBorder="1" applyAlignment="1">
      <alignment horizontal="center" vertical="center" wrapText="1"/>
    </xf>
    <xf numFmtId="165" fontId="14" fillId="18" borderId="1" xfId="0" applyNumberFormat="1"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20" borderId="23" xfId="0" applyFont="1" applyFill="1" applyBorder="1" applyAlignment="1">
      <alignment horizontal="center" vertical="center" wrapText="1"/>
    </xf>
    <xf numFmtId="0" fontId="14" fillId="20" borderId="16" xfId="0" applyFont="1" applyFill="1" applyBorder="1" applyAlignment="1">
      <alignment horizontal="center" vertical="center" wrapText="1"/>
    </xf>
    <xf numFmtId="0" fontId="14" fillId="20" borderId="10" xfId="0" applyFont="1" applyFill="1" applyBorder="1" applyAlignment="1">
      <alignment horizontal="center" vertical="center" wrapText="1"/>
    </xf>
    <xf numFmtId="0" fontId="14" fillId="0" borderId="3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2" xfId="0" applyFont="1" applyBorder="1" applyAlignment="1">
      <alignment horizontal="center" vertical="center" wrapText="1"/>
    </xf>
    <xf numFmtId="0" fontId="14" fillId="19" borderId="23" xfId="0" applyFont="1" applyFill="1" applyBorder="1" applyAlignment="1">
      <alignment horizontal="center" vertical="center" wrapText="1"/>
    </xf>
    <xf numFmtId="0" fontId="14" fillId="19" borderId="16" xfId="0" applyFont="1" applyFill="1" applyBorder="1" applyAlignment="1">
      <alignment horizontal="center" vertical="center" wrapText="1"/>
    </xf>
    <xf numFmtId="0" fontId="14" fillId="19" borderId="10" xfId="0" applyFont="1" applyFill="1" applyBorder="1" applyAlignment="1">
      <alignment horizontal="center" vertical="center" wrapText="1"/>
    </xf>
    <xf numFmtId="0" fontId="14" fillId="22"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18" borderId="23" xfId="0" applyFont="1" applyFill="1" applyBorder="1" applyAlignment="1">
      <alignment horizontal="center" vertical="center" wrapText="1"/>
    </xf>
    <xf numFmtId="0" fontId="14" fillId="18" borderId="10"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1" xfId="0" applyFont="1" applyBorder="1" applyAlignment="1">
      <alignment horizontal="center" vertical="center" wrapText="1"/>
    </xf>
    <xf numFmtId="0" fontId="14" fillId="22" borderId="9" xfId="0" applyFont="1" applyFill="1" applyBorder="1" applyAlignment="1">
      <alignment horizontal="center" vertical="center" wrapText="1"/>
    </xf>
    <xf numFmtId="0" fontId="14" fillId="5" borderId="37" xfId="0" applyFont="1" applyFill="1" applyBorder="1" applyAlignment="1">
      <alignment horizontal="center" vertical="center" wrapText="1"/>
    </xf>
    <xf numFmtId="0" fontId="14" fillId="2" borderId="11" xfId="0" applyFont="1" applyFill="1" applyBorder="1" applyAlignment="1">
      <alignment horizontal="center" vertical="center" wrapText="1"/>
    </xf>
    <xf numFmtId="165" fontId="7" fillId="0" borderId="1" xfId="0" applyNumberFormat="1" applyFont="1" applyBorder="1" applyAlignment="1">
      <alignment horizontal="center" vertical="center" wrapText="1"/>
    </xf>
    <xf numFmtId="165" fontId="14" fillId="0" borderId="30" xfId="0" applyNumberFormat="1" applyFont="1" applyBorder="1" applyAlignment="1">
      <alignment horizontal="center" vertical="center" wrapText="1"/>
    </xf>
    <xf numFmtId="165" fontId="14" fillId="22" borderId="1" xfId="0" applyNumberFormat="1" applyFont="1" applyFill="1" applyBorder="1" applyAlignment="1">
      <alignment horizontal="center" vertical="center" wrapText="1"/>
    </xf>
    <xf numFmtId="165" fontId="14" fillId="5" borderId="1" xfId="0" applyNumberFormat="1" applyFont="1" applyFill="1" applyBorder="1" applyAlignment="1">
      <alignment horizontal="center" vertical="center" wrapText="1"/>
    </xf>
    <xf numFmtId="165" fontId="14" fillId="0" borderId="12" xfId="0" applyNumberFormat="1" applyFont="1" applyBorder="1" applyAlignment="1">
      <alignment horizontal="center" vertical="center" wrapText="1"/>
    </xf>
    <xf numFmtId="2" fontId="7" fillId="0" borderId="1" xfId="0" applyNumberFormat="1" applyFont="1" applyBorder="1" applyAlignment="1">
      <alignment horizontal="center" vertical="center" wrapText="1"/>
    </xf>
    <xf numFmtId="165" fontId="7" fillId="0" borderId="10"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165" fontId="14" fillId="0" borderId="10" xfId="0" applyNumberFormat="1" applyFont="1" applyBorder="1" applyAlignment="1">
      <alignment horizontal="center" vertical="center" wrapText="1"/>
    </xf>
    <xf numFmtId="2" fontId="14" fillId="0" borderId="30" xfId="0" applyNumberFormat="1" applyFont="1" applyBorder="1" applyAlignment="1">
      <alignment horizontal="center" vertical="center" wrapText="1"/>
    </xf>
    <xf numFmtId="165" fontId="14" fillId="0" borderId="32" xfId="0" applyNumberFormat="1"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2" fontId="14" fillId="0" borderId="12" xfId="0" applyNumberFormat="1" applyFont="1" applyBorder="1" applyAlignment="1">
      <alignment horizontal="center" vertical="center" wrapText="1"/>
    </xf>
    <xf numFmtId="165" fontId="14" fillId="0" borderId="13" xfId="0" applyNumberFormat="1" applyFont="1" applyBorder="1" applyAlignment="1">
      <alignment horizontal="center" vertical="center" wrapText="1"/>
    </xf>
    <xf numFmtId="43" fontId="7" fillId="2" borderId="1" xfId="0" applyNumberFormat="1" applyFont="1" applyFill="1" applyBorder="1" applyAlignment="1">
      <alignment horizontal="center" vertical="center" wrapText="1"/>
    </xf>
    <xf numFmtId="1" fontId="14" fillId="20" borderId="1" xfId="0" quotePrefix="1" applyNumberFormat="1" applyFont="1" applyFill="1" applyBorder="1" applyAlignment="1">
      <alignment horizontal="center" vertical="center" wrapText="1"/>
    </xf>
    <xf numFmtId="1" fontId="14" fillId="20" borderId="1" xfId="7" quotePrefix="1" applyNumberFormat="1" applyFont="1" applyFill="1" applyBorder="1" applyAlignment="1">
      <alignment horizontal="center" vertical="center"/>
    </xf>
    <xf numFmtId="1" fontId="14" fillId="19" borderId="1" xfId="0" quotePrefix="1" applyNumberFormat="1" applyFont="1" applyFill="1" applyBorder="1" applyAlignment="1">
      <alignment horizontal="center" vertical="center" wrapText="1"/>
    </xf>
    <xf numFmtId="0" fontId="14" fillId="2" borderId="39" xfId="0" applyFont="1" applyFill="1" applyBorder="1" applyAlignment="1">
      <alignment horizontal="center" vertical="center" wrapText="1"/>
    </xf>
    <xf numFmtId="1" fontId="14" fillId="20" borderId="9" xfId="0" applyNumberFormat="1" applyFont="1" applyFill="1" applyBorder="1" applyAlignment="1">
      <alignment horizontal="center" vertical="center" wrapText="1"/>
    </xf>
    <xf numFmtId="1" fontId="14" fillId="22" borderId="10" xfId="0" applyNumberFormat="1" applyFont="1" applyFill="1" applyBorder="1" applyAlignment="1">
      <alignment horizontal="center" vertical="center" wrapText="1"/>
    </xf>
    <xf numFmtId="1" fontId="14" fillId="5" borderId="10"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165" fontId="7" fillId="0" borderId="9" xfId="0" applyNumberFormat="1" applyFont="1" applyBorder="1" applyAlignment="1">
      <alignment horizontal="center" vertical="center" wrapText="1"/>
    </xf>
    <xf numFmtId="165" fontId="14" fillId="0" borderId="9" xfId="0" applyNumberFormat="1" applyFont="1" applyBorder="1" applyAlignment="1">
      <alignment horizontal="center" vertical="center" wrapText="1"/>
    </xf>
    <xf numFmtId="165" fontId="14" fillId="19" borderId="9" xfId="0" applyNumberFormat="1" applyFont="1" applyFill="1" applyBorder="1" applyAlignment="1">
      <alignment horizontal="center" vertical="center" wrapText="1"/>
    </xf>
    <xf numFmtId="0" fontId="14" fillId="22" borderId="25" xfId="0" applyFont="1" applyFill="1" applyBorder="1" applyAlignment="1">
      <alignment horizontal="center" vertical="center" wrapText="1"/>
    </xf>
    <xf numFmtId="165" fontId="14" fillId="5" borderId="9" xfId="0" applyNumberFormat="1" applyFont="1" applyFill="1" applyBorder="1" applyAlignment="1">
      <alignment horizontal="center" vertical="center" wrapText="1"/>
    </xf>
    <xf numFmtId="165" fontId="14" fillId="18" borderId="9" xfId="0" applyNumberFormat="1" applyFont="1" applyFill="1" applyBorder="1" applyAlignment="1">
      <alignment horizontal="center" vertical="center" wrapText="1"/>
    </xf>
    <xf numFmtId="165" fontId="14" fillId="0" borderId="11" xfId="0" applyNumberFormat="1" applyFont="1" applyBorder="1" applyAlignment="1">
      <alignment horizontal="center" vertical="center" wrapText="1"/>
    </xf>
    <xf numFmtId="0" fontId="23" fillId="2" borderId="20" xfId="0" applyFont="1" applyFill="1" applyBorder="1" applyAlignment="1">
      <alignment horizontal="left" vertical="center" wrapText="1"/>
    </xf>
    <xf numFmtId="0" fontId="14" fillId="0" borderId="33" xfId="0" applyFont="1" applyBorder="1" applyAlignment="1">
      <alignment horizontal="center" vertical="center" wrapText="1"/>
    </xf>
    <xf numFmtId="43" fontId="14" fillId="2" borderId="7" xfId="0" applyNumberFormat="1" applyFont="1" applyFill="1" applyBorder="1" applyAlignment="1">
      <alignment horizontal="center" vertical="center" wrapText="1"/>
    </xf>
    <xf numFmtId="0" fontId="14" fillId="0" borderId="7" xfId="0" applyFont="1" applyBorder="1" applyAlignment="1">
      <alignment horizontal="center" vertical="center" wrapText="1"/>
    </xf>
    <xf numFmtId="165" fontId="14" fillId="0" borderId="7"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165" fontId="14" fillId="0" borderId="8" xfId="0" applyNumberFormat="1" applyFont="1" applyBorder="1" applyAlignment="1">
      <alignment horizontal="center" vertical="center" wrapText="1"/>
    </xf>
    <xf numFmtId="165" fontId="14" fillId="0" borderId="33" xfId="0" applyNumberFormat="1" applyFont="1" applyBorder="1" applyAlignment="1">
      <alignment horizontal="center" vertical="center" wrapText="1"/>
    </xf>
    <xf numFmtId="0" fontId="14" fillId="2" borderId="8"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23" fillId="0" borderId="34" xfId="0" applyFont="1" applyBorder="1" applyAlignment="1">
      <alignment horizontal="left" vertical="center" wrapText="1"/>
    </xf>
    <xf numFmtId="165" fontId="14" fillId="0" borderId="31" xfId="0" applyNumberFormat="1" applyFont="1" applyBorder="1" applyAlignment="1">
      <alignment horizontal="center" vertical="center" wrapText="1"/>
    </xf>
    <xf numFmtId="0" fontId="14" fillId="0" borderId="37" xfId="0" applyFont="1" applyBorder="1" applyAlignment="1">
      <alignment horizontal="left" vertical="center" wrapText="1"/>
    </xf>
    <xf numFmtId="0" fontId="14" fillId="0" borderId="47" xfId="0" applyFont="1" applyBorder="1" applyAlignment="1">
      <alignment horizontal="center" vertical="center" wrapText="1"/>
    </xf>
    <xf numFmtId="0" fontId="14" fillId="0" borderId="49" xfId="0" applyFont="1" applyBorder="1" applyAlignment="1">
      <alignment horizontal="center" vertical="center" wrapText="1"/>
    </xf>
    <xf numFmtId="1" fontId="14" fillId="0" borderId="48" xfId="7" quotePrefix="1" applyNumberFormat="1" applyFont="1" applyBorder="1" applyAlignment="1">
      <alignment horizontal="center" vertical="center"/>
    </xf>
    <xf numFmtId="1" fontId="14" fillId="0" borderId="50" xfId="0" applyNumberFormat="1" applyFont="1" applyBorder="1" applyAlignment="1">
      <alignment horizontal="center" vertical="center" wrapText="1"/>
    </xf>
    <xf numFmtId="1" fontId="14" fillId="0" borderId="51" xfId="0" applyNumberFormat="1" applyFont="1" applyBorder="1" applyAlignment="1">
      <alignment horizontal="center" vertical="center" wrapText="1"/>
    </xf>
    <xf numFmtId="0" fontId="14" fillId="0" borderId="48" xfId="0" applyFont="1" applyBorder="1" applyAlignment="1">
      <alignment horizontal="center" vertical="center" wrapText="1"/>
    </xf>
    <xf numFmtId="165" fontId="14" fillId="0" borderId="48" xfId="0" applyNumberFormat="1" applyFont="1" applyBorder="1" applyAlignment="1">
      <alignment horizontal="center" vertical="center" wrapText="1"/>
    </xf>
    <xf numFmtId="2" fontId="14" fillId="0" borderId="48" xfId="0" applyNumberFormat="1" applyFont="1" applyBorder="1" applyAlignment="1">
      <alignment horizontal="center" vertical="center" wrapText="1"/>
    </xf>
    <xf numFmtId="165" fontId="14" fillId="0" borderId="49" xfId="0" applyNumberFormat="1" applyFont="1" applyBorder="1" applyAlignment="1">
      <alignment horizontal="center" vertical="center" wrapText="1"/>
    </xf>
    <xf numFmtId="1" fontId="14" fillId="0" borderId="47" xfId="0" applyNumberFormat="1" applyFont="1" applyBorder="1" applyAlignment="1">
      <alignment horizontal="center" vertical="center" wrapText="1"/>
    </xf>
    <xf numFmtId="0" fontId="14" fillId="0" borderId="37" xfId="0" applyFont="1" applyBorder="1" applyAlignment="1">
      <alignment horizontal="center" vertical="center" wrapText="1"/>
    </xf>
    <xf numFmtId="0" fontId="14" fillId="0" borderId="50" xfId="0" applyFont="1" applyBorder="1" applyAlignment="1">
      <alignment horizontal="center" vertical="center" wrapText="1"/>
    </xf>
    <xf numFmtId="0" fontId="14" fillId="20" borderId="33" xfId="0" applyFont="1" applyFill="1" applyBorder="1" applyAlignment="1">
      <alignment horizontal="center" vertical="center" wrapText="1"/>
    </xf>
    <xf numFmtId="0" fontId="14" fillId="20" borderId="8" xfId="0" applyFont="1" applyFill="1" applyBorder="1" applyAlignment="1">
      <alignment horizontal="center" vertical="center" wrapText="1"/>
    </xf>
    <xf numFmtId="1" fontId="14" fillId="20" borderId="33" xfId="0" applyNumberFormat="1" applyFont="1" applyFill="1" applyBorder="1" applyAlignment="1">
      <alignment horizontal="center" vertical="center" wrapText="1"/>
    </xf>
    <xf numFmtId="1" fontId="14" fillId="20" borderId="7" xfId="0" quotePrefix="1" applyNumberFormat="1" applyFont="1" applyFill="1" applyBorder="1" applyAlignment="1">
      <alignment horizontal="center" vertical="center" wrapText="1"/>
    </xf>
    <xf numFmtId="0" fontId="14" fillId="20" borderId="7" xfId="0" applyFont="1" applyFill="1" applyBorder="1" applyAlignment="1">
      <alignment horizontal="center" vertical="center" wrapText="1"/>
    </xf>
    <xf numFmtId="165" fontId="14" fillId="20" borderId="7" xfId="0" applyNumberFormat="1" applyFont="1" applyFill="1" applyBorder="1" applyAlignment="1">
      <alignment horizontal="center" vertical="center" wrapText="1"/>
    </xf>
    <xf numFmtId="2" fontId="14" fillId="20" borderId="7" xfId="0" applyNumberFormat="1" applyFont="1" applyFill="1" applyBorder="1" applyAlignment="1">
      <alignment horizontal="center" vertical="center" wrapText="1"/>
    </xf>
    <xf numFmtId="165" fontId="14" fillId="20" borderId="8" xfId="0" applyNumberFormat="1" applyFont="1" applyFill="1" applyBorder="1" applyAlignment="1">
      <alignment horizontal="center" vertical="center" wrapText="1"/>
    </xf>
    <xf numFmtId="0" fontId="14" fillId="20" borderId="20" xfId="0" applyFont="1" applyFill="1" applyBorder="1" applyAlignment="1">
      <alignment horizontal="center" vertical="center" wrapText="1"/>
    </xf>
    <xf numFmtId="0" fontId="14" fillId="20" borderId="14" xfId="0" applyFont="1" applyFill="1" applyBorder="1" applyAlignment="1">
      <alignment horizontal="center" vertical="center" wrapText="1"/>
    </xf>
    <xf numFmtId="0" fontId="14" fillId="20" borderId="11" xfId="0" applyFont="1" applyFill="1" applyBorder="1" applyAlignment="1">
      <alignment horizontal="center" vertical="center" wrapText="1"/>
    </xf>
    <xf numFmtId="0" fontId="14" fillId="20" borderId="13" xfId="0" applyFont="1" applyFill="1" applyBorder="1" applyAlignment="1">
      <alignment horizontal="center" vertical="center" wrapText="1"/>
    </xf>
    <xf numFmtId="1" fontId="14" fillId="20" borderId="12" xfId="7" quotePrefix="1" applyNumberFormat="1" applyFont="1" applyFill="1" applyBorder="1" applyAlignment="1">
      <alignment horizontal="center" vertical="center"/>
    </xf>
    <xf numFmtId="0" fontId="14" fillId="20" borderId="12" xfId="0" applyFont="1" applyFill="1" applyBorder="1" applyAlignment="1">
      <alignment horizontal="center" vertical="center" wrapText="1"/>
    </xf>
    <xf numFmtId="165" fontId="14" fillId="20" borderId="12" xfId="0" applyNumberFormat="1" applyFont="1" applyFill="1" applyBorder="1" applyAlignment="1">
      <alignment horizontal="center" vertical="center" wrapText="1"/>
    </xf>
    <xf numFmtId="2" fontId="14" fillId="20" borderId="12" xfId="0" applyNumberFormat="1" applyFont="1" applyFill="1" applyBorder="1" applyAlignment="1">
      <alignment horizontal="center" vertical="center" wrapText="1"/>
    </xf>
    <xf numFmtId="165" fontId="14" fillId="20" borderId="13" xfId="0" applyNumberFormat="1" applyFont="1" applyFill="1" applyBorder="1" applyAlignment="1">
      <alignment horizontal="center" vertical="center" wrapText="1"/>
    </xf>
    <xf numFmtId="1" fontId="14" fillId="20" borderId="11" xfId="0" applyNumberFormat="1" applyFont="1" applyFill="1" applyBorder="1" applyAlignment="1">
      <alignment horizontal="center" vertical="center" wrapText="1"/>
    </xf>
    <xf numFmtId="0" fontId="14" fillId="20" borderId="36" xfId="0" applyFont="1" applyFill="1" applyBorder="1" applyAlignment="1">
      <alignment horizontal="center" vertical="center" wrapText="1"/>
    </xf>
    <xf numFmtId="0" fontId="14" fillId="20" borderId="17" xfId="0" applyFont="1" applyFill="1" applyBorder="1" applyAlignment="1">
      <alignment horizontal="center" vertical="center" wrapText="1"/>
    </xf>
    <xf numFmtId="0" fontId="14" fillId="2" borderId="20" xfId="0" applyFont="1" applyFill="1" applyBorder="1" applyAlignment="1">
      <alignment horizontal="left" vertical="center" wrapText="1"/>
    </xf>
    <xf numFmtId="0" fontId="18" fillId="0" borderId="20" xfId="0" applyFont="1" applyBorder="1" applyAlignment="1">
      <alignment horizontal="left" vertical="center" wrapText="1"/>
    </xf>
    <xf numFmtId="0" fontId="14" fillId="5" borderId="13" xfId="0" applyFont="1" applyFill="1" applyBorder="1" applyAlignment="1">
      <alignment horizontal="center" vertical="center" wrapText="1"/>
    </xf>
    <xf numFmtId="1" fontId="14" fillId="5" borderId="12" xfId="0" applyNumberFormat="1" applyFont="1" applyFill="1" applyBorder="1" applyAlignment="1">
      <alignment horizontal="center" vertical="center" wrapText="1"/>
    </xf>
    <xf numFmtId="1" fontId="14" fillId="5" borderId="13" xfId="0" applyNumberFormat="1" applyFont="1" applyFill="1" applyBorder="1" applyAlignment="1">
      <alignment horizontal="center" vertical="center" wrapText="1"/>
    </xf>
    <xf numFmtId="165" fontId="14" fillId="5" borderId="13" xfId="0" applyNumberFormat="1" applyFont="1" applyFill="1" applyBorder="1" applyAlignment="1">
      <alignment horizontal="center" vertical="center" wrapText="1"/>
    </xf>
    <xf numFmtId="165" fontId="14" fillId="5" borderId="11" xfId="0" applyNumberFormat="1" applyFont="1" applyFill="1" applyBorder="1" applyAlignment="1">
      <alignment horizontal="center" vertical="center" wrapText="1"/>
    </xf>
    <xf numFmtId="165" fontId="14" fillId="5" borderId="12" xfId="0" applyNumberFormat="1"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Alignment="1">
      <alignment horizontal="center" vertical="center" wrapText="1"/>
    </xf>
    <xf numFmtId="165" fontId="14" fillId="0" borderId="0" xfId="0" applyNumberFormat="1" applyFont="1" applyAlignment="1">
      <alignment horizontal="center" vertical="center" wrapText="1"/>
    </xf>
    <xf numFmtId="2" fontId="14" fillId="0" borderId="0" xfId="0" applyNumberFormat="1" applyFont="1" applyAlignment="1">
      <alignment horizontal="center" vertical="center" wrapText="1"/>
    </xf>
    <xf numFmtId="0" fontId="14" fillId="0" borderId="26"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34" xfId="0" applyFont="1" applyBorder="1" applyAlignment="1">
      <alignment horizontal="left" vertical="center" wrapText="1"/>
    </xf>
    <xf numFmtId="0" fontId="7" fillId="0" borderId="28" xfId="0" applyFont="1" applyBorder="1" applyAlignment="1">
      <alignment horizontal="left" vertical="center" wrapText="1"/>
    </xf>
    <xf numFmtId="0" fontId="7" fillId="0" borderId="34" xfId="0" applyFont="1" applyBorder="1" applyAlignment="1">
      <alignment horizontal="center" vertical="center" wrapText="1"/>
    </xf>
    <xf numFmtId="164" fontId="7" fillId="0" borderId="34" xfId="5" applyFont="1" applyBorder="1">
      <alignment horizontal="left" vertical="center" wrapText="1"/>
    </xf>
    <xf numFmtId="0" fontId="14" fillId="0" borderId="28" xfId="0" applyFont="1" applyBorder="1" applyAlignment="1">
      <alignment horizontal="left" vertical="center" wrapText="1"/>
    </xf>
    <xf numFmtId="0" fontId="14" fillId="20" borderId="44" xfId="0" applyFont="1" applyFill="1" applyBorder="1" applyAlignment="1">
      <alignment horizontal="left" vertical="center" wrapText="1"/>
    </xf>
    <xf numFmtId="0" fontId="14" fillId="20" borderId="52" xfId="0" applyFont="1" applyFill="1" applyBorder="1" applyAlignment="1">
      <alignment horizontal="left" vertical="center" wrapText="1"/>
    </xf>
    <xf numFmtId="0" fontId="14" fillId="20" borderId="52" xfId="0" applyFont="1" applyFill="1" applyBorder="1" applyAlignment="1">
      <alignment horizontal="center" vertical="center" wrapText="1"/>
    </xf>
    <xf numFmtId="0" fontId="14" fillId="20" borderId="34" xfId="0" applyFont="1" applyFill="1" applyBorder="1" applyAlignment="1">
      <alignment horizontal="left" vertical="center" wrapText="1"/>
    </xf>
    <xf numFmtId="0" fontId="14" fillId="20" borderId="28" xfId="0" applyFont="1" applyFill="1" applyBorder="1" applyAlignment="1">
      <alignment horizontal="left" vertical="center" wrapText="1"/>
    </xf>
    <xf numFmtId="0" fontId="14" fillId="20" borderId="34" xfId="0" applyFont="1" applyFill="1" applyBorder="1" applyAlignment="1">
      <alignment horizontal="center" vertical="center" wrapText="1"/>
    </xf>
    <xf numFmtId="0" fontId="14" fillId="20" borderId="28" xfId="0" applyFont="1" applyFill="1" applyBorder="1" applyAlignment="1">
      <alignment horizontal="center" vertical="center" wrapText="1"/>
    </xf>
    <xf numFmtId="164" fontId="7" fillId="0" borderId="44" xfId="5" applyFont="1" applyBorder="1">
      <alignment horizontal="left" vertical="center" wrapText="1"/>
    </xf>
    <xf numFmtId="164" fontId="7" fillId="0" borderId="52" xfId="5" applyFont="1" applyBorder="1">
      <alignment horizontal="left" vertical="center" wrapText="1"/>
    </xf>
    <xf numFmtId="0" fontId="14" fillId="0" borderId="52" xfId="0" applyFont="1" applyBorder="1" applyAlignment="1">
      <alignment horizontal="left" vertical="center" wrapText="1"/>
    </xf>
    <xf numFmtId="0" fontId="14" fillId="0" borderId="44"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44" xfId="0" applyFont="1" applyBorder="1" applyAlignment="1">
      <alignment horizontal="left" vertical="center" wrapText="1"/>
    </xf>
    <xf numFmtId="0" fontId="14" fillId="19" borderId="34" xfId="0" applyFont="1" applyFill="1" applyBorder="1" applyAlignment="1">
      <alignment horizontal="left" vertical="center" wrapText="1"/>
    </xf>
    <xf numFmtId="0" fontId="14" fillId="19" borderId="28" xfId="0" applyFont="1" applyFill="1" applyBorder="1" applyAlignment="1">
      <alignment horizontal="left" vertical="center" wrapText="1"/>
    </xf>
    <xf numFmtId="0" fontId="14" fillId="19" borderId="34" xfId="0" applyFont="1" applyFill="1" applyBorder="1" applyAlignment="1">
      <alignment horizontal="center" vertical="center" wrapText="1"/>
    </xf>
    <xf numFmtId="0" fontId="14" fillId="19" borderId="28" xfId="0" applyFont="1" applyFill="1" applyBorder="1" applyAlignment="1">
      <alignment horizontal="center" vertical="center" wrapText="1"/>
    </xf>
    <xf numFmtId="164" fontId="14" fillId="19" borderId="34" xfId="5" applyFont="1" applyFill="1" applyBorder="1" applyAlignment="1">
      <alignment horizontal="center" vertical="center" wrapText="1"/>
    </xf>
    <xf numFmtId="0" fontId="14" fillId="22" borderId="34" xfId="0" applyFont="1" applyFill="1" applyBorder="1" applyAlignment="1">
      <alignment horizontal="left" vertical="center" wrapText="1"/>
    </xf>
    <xf numFmtId="0" fontId="14" fillId="22" borderId="28" xfId="0" applyFont="1" applyFill="1" applyBorder="1" applyAlignment="1">
      <alignment horizontal="left" vertical="center" wrapText="1"/>
    </xf>
    <xf numFmtId="0" fontId="14" fillId="22" borderId="34" xfId="0" applyFont="1" applyFill="1" applyBorder="1" applyAlignment="1">
      <alignment horizontal="center" vertical="center" wrapText="1"/>
    </xf>
    <xf numFmtId="0" fontId="14" fillId="22" borderId="28" xfId="0" applyFont="1" applyFill="1" applyBorder="1" applyAlignment="1">
      <alignment horizontal="center" vertical="center" wrapText="1"/>
    </xf>
    <xf numFmtId="164" fontId="14" fillId="22" borderId="34" xfId="5" applyFont="1" applyFill="1" applyBorder="1" applyAlignment="1">
      <alignment horizontal="center" vertical="center" wrapText="1"/>
    </xf>
    <xf numFmtId="0" fontId="14" fillId="5" borderId="34" xfId="0" applyFont="1" applyFill="1" applyBorder="1" applyAlignment="1">
      <alignment horizontal="left" vertical="center" wrapText="1"/>
    </xf>
    <xf numFmtId="0" fontId="14" fillId="5" borderId="28" xfId="0" applyFont="1" applyFill="1" applyBorder="1" applyAlignment="1">
      <alignment horizontal="left" vertical="center" wrapText="1"/>
    </xf>
    <xf numFmtId="0" fontId="14" fillId="5" borderId="34" xfId="0" applyFont="1" applyFill="1" applyBorder="1" applyAlignment="1">
      <alignment horizontal="center" vertical="center" wrapText="1"/>
    </xf>
    <xf numFmtId="0" fontId="14" fillId="5" borderId="28" xfId="0" applyFont="1" applyFill="1" applyBorder="1" applyAlignment="1">
      <alignment horizontal="center" vertical="center" wrapText="1"/>
    </xf>
    <xf numFmtId="164" fontId="7" fillId="0" borderId="28" xfId="5" applyFont="1" applyBorder="1">
      <alignment horizontal="left" vertical="center" wrapText="1"/>
    </xf>
    <xf numFmtId="0" fontId="14" fillId="0" borderId="34" xfId="5" applyNumberFormat="1" applyFont="1" applyBorder="1" applyAlignment="1">
      <alignment horizontal="center" vertical="center" wrapText="1"/>
    </xf>
    <xf numFmtId="164" fontId="7" fillId="0" borderId="53" xfId="5" applyFont="1" applyBorder="1">
      <alignment horizontal="left" vertical="center" wrapText="1"/>
    </xf>
    <xf numFmtId="0" fontId="14" fillId="0" borderId="53" xfId="0" applyFont="1" applyBorder="1" applyAlignment="1">
      <alignment horizontal="left" vertical="center" wrapText="1"/>
    </xf>
    <xf numFmtId="0" fontId="14" fillId="0" borderId="53" xfId="0" applyFont="1" applyBorder="1" applyAlignment="1">
      <alignment horizontal="center" vertical="center" wrapText="1"/>
    </xf>
    <xf numFmtId="0" fontId="14" fillId="18" borderId="34" xfId="0" applyFont="1" applyFill="1" applyBorder="1" applyAlignment="1">
      <alignment horizontal="left" vertical="center" wrapText="1"/>
    </xf>
    <xf numFmtId="0" fontId="14" fillId="18" borderId="28" xfId="0" applyFont="1" applyFill="1" applyBorder="1" applyAlignment="1">
      <alignment horizontal="left" vertical="center" wrapText="1"/>
    </xf>
    <xf numFmtId="0" fontId="14" fillId="18" borderId="34" xfId="0" applyFont="1" applyFill="1" applyBorder="1" applyAlignment="1">
      <alignment horizontal="center" vertical="center" wrapText="1"/>
    </xf>
    <xf numFmtId="0" fontId="14" fillId="18" borderId="28" xfId="0" applyFont="1" applyFill="1" applyBorder="1" applyAlignment="1">
      <alignment horizontal="center" vertical="center" wrapText="1"/>
    </xf>
    <xf numFmtId="164" fontId="7" fillId="0" borderId="26" xfId="5" applyFont="1" applyBorder="1">
      <alignment horizontal="left" vertical="center" wrapText="1"/>
    </xf>
    <xf numFmtId="0" fontId="14" fillId="0" borderId="26" xfId="0" applyFont="1" applyBorder="1" applyAlignment="1">
      <alignment horizontal="left" vertical="center" wrapText="1"/>
    </xf>
    <xf numFmtId="164" fontId="7" fillId="0" borderId="29" xfId="5" applyFont="1" applyBorder="1">
      <alignment horizontal="left" vertical="center" wrapText="1"/>
    </xf>
    <xf numFmtId="0" fontId="14" fillId="0" borderId="6" xfId="0" applyFont="1" applyBorder="1" applyAlignment="1">
      <alignment horizontal="center" vertical="center" wrapText="1"/>
    </xf>
    <xf numFmtId="164" fontId="7" fillId="0" borderId="54" xfId="5" applyFont="1" applyBorder="1">
      <alignment horizontal="left" vertical="center" wrapText="1"/>
    </xf>
    <xf numFmtId="0" fontId="14" fillId="0" borderId="29" xfId="0" applyFont="1" applyBorder="1" applyAlignment="1">
      <alignment horizontal="left" vertical="center" wrapText="1"/>
    </xf>
    <xf numFmtId="0" fontId="14" fillId="0" borderId="29" xfId="0" applyFont="1" applyBorder="1" applyAlignment="1">
      <alignment horizontal="center" vertical="center" wrapText="1"/>
    </xf>
    <xf numFmtId="0" fontId="14" fillId="0" borderId="55" xfId="0" applyFont="1" applyBorder="1" applyAlignment="1">
      <alignment horizontal="center" vertical="center" wrapText="1"/>
    </xf>
    <xf numFmtId="0" fontId="7" fillId="0" borderId="28" xfId="0" applyFont="1" applyBorder="1" applyAlignment="1">
      <alignment horizontal="center" vertical="center" wrapText="1"/>
    </xf>
    <xf numFmtId="43" fontId="7" fillId="2" borderId="19" xfId="0" applyNumberFormat="1" applyFont="1" applyFill="1" applyBorder="1" applyAlignment="1">
      <alignment horizontal="center" vertical="center" wrapText="1"/>
    </xf>
    <xf numFmtId="0" fontId="14" fillId="0" borderId="56" xfId="0" applyFont="1" applyBorder="1" applyAlignment="1">
      <alignment horizontal="center" vertical="center" wrapText="1"/>
    </xf>
    <xf numFmtId="1" fontId="14" fillId="20" borderId="15" xfId="0" applyNumberFormat="1" applyFont="1" applyFill="1" applyBorder="1" applyAlignment="1">
      <alignment horizontal="center" vertical="center" wrapText="1"/>
    </xf>
    <xf numFmtId="1" fontId="14" fillId="20" borderId="19" xfId="0" applyNumberFormat="1" applyFont="1" applyFill="1" applyBorder="1" applyAlignment="1">
      <alignment horizontal="center" vertical="center" wrapText="1"/>
    </xf>
    <xf numFmtId="1" fontId="14" fillId="20" borderId="19" xfId="7" applyNumberFormat="1" applyFont="1" applyFill="1" applyBorder="1" applyAlignment="1">
      <alignment horizontal="center" vertical="center"/>
    </xf>
    <xf numFmtId="1" fontId="14" fillId="20" borderId="24" xfId="7" applyNumberFormat="1" applyFont="1" applyFill="1" applyBorder="1" applyAlignment="1">
      <alignment horizontal="center" vertical="center"/>
    </xf>
    <xf numFmtId="1" fontId="14" fillId="0" borderId="57" xfId="7" applyNumberFormat="1" applyFont="1" applyBorder="1" applyAlignment="1">
      <alignment horizontal="center" vertical="center"/>
    </xf>
    <xf numFmtId="43" fontId="14" fillId="2" borderId="15" xfId="0" applyNumberFormat="1" applyFont="1" applyFill="1" applyBorder="1" applyAlignment="1">
      <alignment horizontal="center" vertical="center" wrapText="1"/>
    </xf>
    <xf numFmtId="1" fontId="14" fillId="19" borderId="19" xfId="0" applyNumberFormat="1" applyFont="1" applyFill="1" applyBorder="1" applyAlignment="1">
      <alignment horizontal="center" vertical="center" wrapText="1"/>
    </xf>
    <xf numFmtId="1" fontId="14" fillId="22" borderId="19" xfId="0" applyNumberFormat="1" applyFont="1" applyFill="1" applyBorder="1" applyAlignment="1">
      <alignment horizontal="center" vertical="center"/>
    </xf>
    <xf numFmtId="1" fontId="14" fillId="5" borderId="19" xfId="0" applyNumberFormat="1" applyFont="1" applyFill="1" applyBorder="1" applyAlignment="1">
      <alignment horizontal="center" vertical="center" wrapText="1"/>
    </xf>
    <xf numFmtId="0" fontId="14" fillId="2" borderId="19" xfId="0" applyFont="1" applyFill="1" applyBorder="1" applyAlignment="1">
      <alignment horizontal="center" vertical="center" wrapText="1"/>
    </xf>
    <xf numFmtId="1" fontId="14" fillId="5" borderId="24" xfId="0" applyNumberFormat="1" applyFont="1" applyFill="1" applyBorder="1" applyAlignment="1">
      <alignment horizontal="center" vertical="center" wrapText="1"/>
    </xf>
    <xf numFmtId="1" fontId="14" fillId="18" borderId="19" xfId="0" applyNumberFormat="1" applyFont="1" applyFill="1" applyBorder="1" applyAlignment="1">
      <alignment horizontal="center" vertical="center"/>
    </xf>
    <xf numFmtId="0" fontId="14" fillId="2" borderId="24" xfId="0" applyFont="1" applyFill="1" applyBorder="1" applyAlignment="1">
      <alignment horizontal="center" vertical="center" wrapText="1"/>
    </xf>
    <xf numFmtId="0" fontId="17"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7" fillId="0" borderId="8" xfId="0" applyFont="1" applyBorder="1" applyAlignment="1">
      <alignment horizontal="center" vertical="center" wrapText="1"/>
    </xf>
    <xf numFmtId="0" fontId="14" fillId="0" borderId="10" xfId="0" applyFont="1" applyBorder="1" applyAlignment="1">
      <alignment horizontal="center" vertical="center" wrapText="1"/>
    </xf>
    <xf numFmtId="0" fontId="7" fillId="0" borderId="10" xfId="0" applyFont="1" applyBorder="1" applyAlignment="1">
      <alignment horizontal="center" vertical="center" wrapText="1"/>
    </xf>
    <xf numFmtId="164" fontId="14" fillId="0" borderId="36" xfId="5" applyFont="1" applyBorder="1" applyAlignment="1">
      <alignment horizontal="center" vertical="center" wrapText="1"/>
    </xf>
    <xf numFmtId="0" fontId="14" fillId="0" borderId="59" xfId="0" applyFont="1" applyBorder="1" applyAlignment="1">
      <alignment horizontal="center" vertical="center" wrapText="1"/>
    </xf>
    <xf numFmtId="0" fontId="14" fillId="0" borderId="13" xfId="0" applyFont="1" applyBorder="1" applyAlignment="1">
      <alignment horizontal="center" vertical="center" wrapText="1"/>
    </xf>
    <xf numFmtId="0" fontId="14" fillId="5" borderId="17"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0" borderId="19" xfId="0" applyFont="1" applyBorder="1" applyAlignment="1">
      <alignment horizontal="center" vertical="center" wrapText="1"/>
    </xf>
    <xf numFmtId="0" fontId="14" fillId="2" borderId="35"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0" borderId="28" xfId="0" applyFont="1" applyBorder="1" applyAlignment="1">
      <alignment horizontal="center" vertical="center" wrapText="1"/>
    </xf>
    <xf numFmtId="0" fontId="14" fillId="20" borderId="44" xfId="0" applyFont="1" applyFill="1" applyBorder="1" applyAlignment="1">
      <alignment horizontal="center" vertical="center" wrapText="1"/>
    </xf>
    <xf numFmtId="0" fontId="14" fillId="22" borderId="16" xfId="0" applyFont="1" applyFill="1" applyBorder="1" applyAlignment="1">
      <alignment horizontal="center" vertical="center" wrapText="1"/>
    </xf>
    <xf numFmtId="0" fontId="14" fillId="0" borderId="50" xfId="0" applyFont="1" applyBorder="1" applyAlignment="1">
      <alignment horizontal="left" vertical="center" wrapText="1"/>
    </xf>
    <xf numFmtId="0" fontId="7" fillId="0" borderId="40" xfId="0" applyFont="1" applyBorder="1" applyAlignment="1">
      <alignment horizontal="center" vertical="center" wrapText="1"/>
    </xf>
    <xf numFmtId="0" fontId="14" fillId="2" borderId="58"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0" borderId="35" xfId="0" applyFont="1" applyBorder="1" applyAlignment="1">
      <alignment horizontal="center" vertical="center" wrapText="1"/>
    </xf>
    <xf numFmtId="0" fontId="14" fillId="0" borderId="39" xfId="0" applyFont="1" applyBorder="1" applyAlignment="1">
      <alignment horizontal="center" vertical="center" wrapText="1"/>
    </xf>
    <xf numFmtId="2" fontId="14" fillId="0" borderId="39" xfId="0" applyNumberFormat="1" applyFont="1" applyBorder="1" applyAlignment="1">
      <alignment horizontal="center" vertical="center" wrapText="1"/>
    </xf>
    <xf numFmtId="165" fontId="14" fillId="0" borderId="40" xfId="0" applyNumberFormat="1" applyFont="1" applyBorder="1" applyAlignment="1">
      <alignment horizontal="center" vertical="center" wrapText="1"/>
    </xf>
    <xf numFmtId="165" fontId="14" fillId="0" borderId="38" xfId="0" applyNumberFormat="1" applyFont="1" applyBorder="1" applyAlignment="1">
      <alignment horizontal="center" vertical="center" wrapText="1"/>
    </xf>
    <xf numFmtId="165" fontId="14" fillId="0" borderId="39" xfId="0" applyNumberFormat="1" applyFont="1" applyBorder="1" applyAlignment="1">
      <alignment horizontal="center" vertical="center" wrapText="1"/>
    </xf>
    <xf numFmtId="0" fontId="14" fillId="0" borderId="46" xfId="0" applyFont="1" applyBorder="1" applyAlignment="1">
      <alignment horizontal="center" vertical="center" wrapText="1"/>
    </xf>
    <xf numFmtId="0" fontId="14" fillId="2" borderId="38" xfId="0" applyFont="1" applyFill="1" applyBorder="1" applyAlignment="1">
      <alignment horizontal="center" vertical="center" wrapText="1"/>
    </xf>
    <xf numFmtId="0" fontId="14" fillId="19" borderId="32" xfId="0" applyFont="1" applyFill="1" applyBorder="1" applyAlignment="1">
      <alignment horizontal="center" vertical="center" wrapText="1"/>
    </xf>
    <xf numFmtId="1" fontId="14" fillId="19" borderId="56" xfId="0" applyNumberFormat="1" applyFont="1" applyFill="1" applyBorder="1" applyAlignment="1">
      <alignment horizontal="center" vertical="center" wrapText="1"/>
    </xf>
    <xf numFmtId="1" fontId="14" fillId="19" borderId="30" xfId="0" quotePrefix="1" applyNumberFormat="1" applyFont="1" applyFill="1" applyBorder="1" applyAlignment="1">
      <alignment horizontal="center" vertical="center" wrapText="1"/>
    </xf>
    <xf numFmtId="0" fontId="14" fillId="19" borderId="31" xfId="0" applyFont="1" applyFill="1" applyBorder="1" applyAlignment="1">
      <alignment horizontal="center" vertical="center" wrapText="1"/>
    </xf>
    <xf numFmtId="0" fontId="14" fillId="19" borderId="30" xfId="0" applyFont="1" applyFill="1" applyBorder="1" applyAlignment="1">
      <alignment horizontal="center" vertical="center" wrapText="1"/>
    </xf>
    <xf numFmtId="165" fontId="14" fillId="19" borderId="30" xfId="0" applyNumberFormat="1" applyFont="1" applyFill="1" applyBorder="1" applyAlignment="1">
      <alignment horizontal="center" vertical="center" wrapText="1"/>
    </xf>
    <xf numFmtId="2" fontId="14" fillId="19" borderId="30" xfId="0" applyNumberFormat="1" applyFont="1" applyFill="1" applyBorder="1" applyAlignment="1">
      <alignment horizontal="center" vertical="center" wrapText="1"/>
    </xf>
    <xf numFmtId="165" fontId="14" fillId="19" borderId="32" xfId="0" applyNumberFormat="1" applyFont="1" applyFill="1" applyBorder="1" applyAlignment="1">
      <alignment horizontal="center" vertical="center" wrapText="1"/>
    </xf>
    <xf numFmtId="165" fontId="14" fillId="19" borderId="31" xfId="0" applyNumberFormat="1" applyFont="1" applyFill="1" applyBorder="1" applyAlignment="1">
      <alignment horizontal="center" vertical="center" wrapText="1"/>
    </xf>
    <xf numFmtId="43" fontId="12" fillId="0" borderId="1" xfId="6" applyFont="1" applyBorder="1" applyAlignment="1">
      <alignment horizontal="center" vertical="center" wrapText="1"/>
    </xf>
    <xf numFmtId="43" fontId="7" fillId="2" borderId="33" xfId="0" applyNumberFormat="1" applyFont="1" applyFill="1" applyBorder="1" applyAlignment="1">
      <alignment horizontal="center" vertical="center" wrapText="1"/>
    </xf>
    <xf numFmtId="43" fontId="7" fillId="2" borderId="7" xfId="0" applyNumberFormat="1" applyFont="1" applyFill="1" applyBorder="1" applyAlignment="1">
      <alignment horizontal="center" vertical="center" wrapText="1"/>
    </xf>
    <xf numFmtId="1" fontId="14" fillId="2" borderId="9" xfId="0" applyNumberFormat="1" applyFont="1" applyFill="1" applyBorder="1" applyAlignment="1">
      <alignment horizontal="center" vertical="center" wrapText="1"/>
    </xf>
    <xf numFmtId="0" fontId="7" fillId="0" borderId="44" xfId="0" applyFont="1" applyBorder="1" applyAlignment="1">
      <alignment horizontal="center" vertical="center" wrapText="1"/>
    </xf>
    <xf numFmtId="0" fontId="7" fillId="0" borderId="52" xfId="0" applyFont="1" applyBorder="1" applyAlignment="1">
      <alignment horizontal="left" vertical="center" wrapText="1"/>
    </xf>
    <xf numFmtId="0" fontId="7" fillId="0" borderId="52" xfId="0" applyFont="1" applyBorder="1" applyAlignment="1">
      <alignment horizontal="center" vertical="center" wrapText="1"/>
    </xf>
    <xf numFmtId="43" fontId="12" fillId="0" borderId="10" xfId="6" applyFont="1" applyBorder="1" applyAlignment="1">
      <alignment horizontal="center" vertical="center" wrapText="1"/>
    </xf>
    <xf numFmtId="0" fontId="7" fillId="0" borderId="44" xfId="0" applyFont="1" applyBorder="1" applyAlignment="1">
      <alignment horizontal="left" vertical="center" wrapText="1"/>
    </xf>
    <xf numFmtId="0" fontId="7" fillId="0" borderId="63" xfId="0" applyFont="1" applyBorder="1" applyAlignment="1">
      <alignment horizontal="left" vertical="center" wrapText="1"/>
    </xf>
    <xf numFmtId="164" fontId="7" fillId="0" borderId="9" xfId="5" applyFont="1" applyBorder="1">
      <alignment horizontal="left" vertical="center" wrapText="1"/>
    </xf>
    <xf numFmtId="0" fontId="7" fillId="0" borderId="33" xfId="0" applyFont="1" applyBorder="1" applyAlignment="1">
      <alignment horizontal="center" vertical="center" wrapText="1"/>
    </xf>
    <xf numFmtId="0" fontId="7" fillId="0" borderId="7" xfId="0" applyFont="1" applyBorder="1" applyAlignment="1">
      <alignment horizontal="center" vertical="center" wrapText="1"/>
    </xf>
    <xf numFmtId="165" fontId="7" fillId="0" borderId="7" xfId="0" applyNumberFormat="1" applyFont="1" applyBorder="1" applyAlignment="1">
      <alignment horizontal="center" vertical="center" wrapText="1"/>
    </xf>
    <xf numFmtId="2" fontId="7" fillId="0" borderId="7"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33" xfId="0" applyNumberFormat="1" applyFont="1" applyBorder="1" applyAlignment="1">
      <alignment horizontal="center" vertical="center" wrapText="1"/>
    </xf>
    <xf numFmtId="0" fontId="7" fillId="2" borderId="8"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25" fillId="2" borderId="41" xfId="0" applyFont="1" applyFill="1" applyBorder="1" applyAlignment="1">
      <alignment horizontal="center" vertical="center" wrapText="1"/>
    </xf>
    <xf numFmtId="1" fontId="25" fillId="22" borderId="16" xfId="0" applyNumberFormat="1" applyFont="1" applyFill="1" applyBorder="1" applyAlignment="1">
      <alignment horizontal="center" vertical="center" wrapText="1"/>
    </xf>
    <xf numFmtId="164" fontId="14" fillId="0" borderId="1" xfId="5" applyFont="1" applyBorder="1">
      <alignment horizontal="left" vertical="center" wrapText="1"/>
    </xf>
    <xf numFmtId="164" fontId="14" fillId="0" borderId="1" xfId="0" applyNumberFormat="1" applyFont="1" applyBorder="1" applyAlignment="1">
      <alignment horizontal="left" vertical="center" wrapText="1"/>
    </xf>
    <xf numFmtId="43" fontId="7" fillId="2" borderId="14" xfId="0" applyNumberFormat="1" applyFont="1" applyFill="1" applyBorder="1">
      <alignment vertical="center" wrapText="1"/>
    </xf>
    <xf numFmtId="43" fontId="7" fillId="2" borderId="22" xfId="0" applyNumberFormat="1" applyFont="1" applyFill="1" applyBorder="1">
      <alignment vertical="center" wrapText="1"/>
    </xf>
    <xf numFmtId="1" fontId="14" fillId="5" borderId="16" xfId="0" applyNumberFormat="1" applyFont="1" applyFill="1" applyBorder="1" applyAlignment="1">
      <alignment horizontal="center" vertical="center" wrapText="1"/>
    </xf>
    <xf numFmtId="165" fontId="14" fillId="5" borderId="25" xfId="0" applyNumberFormat="1" applyFont="1" applyFill="1" applyBorder="1" applyAlignment="1">
      <alignment horizontal="center" vertical="center" wrapText="1"/>
    </xf>
    <xf numFmtId="165" fontId="14" fillId="5" borderId="23" xfId="0" applyNumberFormat="1" applyFont="1" applyFill="1" applyBorder="1" applyAlignment="1">
      <alignment horizontal="center" vertical="center" wrapText="1"/>
    </xf>
    <xf numFmtId="0" fontId="14" fillId="2" borderId="64" xfId="0" applyFont="1" applyFill="1" applyBorder="1" applyAlignment="1">
      <alignment wrapText="1"/>
    </xf>
    <xf numFmtId="0" fontId="27" fillId="5" borderId="34" xfId="0" applyFont="1" applyFill="1" applyBorder="1" applyAlignment="1">
      <alignment horizontal="left" vertical="center" wrapText="1"/>
    </xf>
    <xf numFmtId="0" fontId="28" fillId="0" borderId="10" xfId="0" applyFont="1" applyBorder="1" applyAlignment="1">
      <alignment horizontal="left" vertical="center" wrapText="1"/>
    </xf>
    <xf numFmtId="0" fontId="14" fillId="22" borderId="50" xfId="0" applyFont="1" applyFill="1" applyBorder="1" applyAlignment="1">
      <alignment horizontal="left" vertical="center" wrapText="1"/>
    </xf>
    <xf numFmtId="0" fontId="14" fillId="22" borderId="41" xfId="0" applyFont="1" applyFill="1" applyBorder="1" applyAlignment="1">
      <alignment horizontal="left" vertical="center" wrapText="1"/>
    </xf>
    <xf numFmtId="0" fontId="14" fillId="22" borderId="16" xfId="0" applyFont="1" applyFill="1" applyBorder="1" applyAlignment="1">
      <alignment horizontal="left" vertical="center" wrapText="1"/>
    </xf>
    <xf numFmtId="164" fontId="7" fillId="0" borderId="37" xfId="5" applyFont="1" applyBorder="1">
      <alignment horizontal="left" vertical="center" wrapText="1"/>
    </xf>
    <xf numFmtId="0" fontId="14" fillId="22" borderId="1" xfId="0" applyFont="1" applyFill="1" applyBorder="1" applyAlignment="1">
      <alignment horizontal="left" vertical="center" wrapText="1"/>
    </xf>
    <xf numFmtId="0" fontId="14" fillId="22" borderId="32" xfId="0" applyFont="1" applyFill="1" applyBorder="1" applyAlignment="1">
      <alignment horizontal="center" vertical="center" wrapText="1"/>
    </xf>
    <xf numFmtId="1" fontId="14" fillId="22" borderId="56" xfId="0" applyNumberFormat="1" applyFont="1" applyFill="1" applyBorder="1" applyAlignment="1">
      <alignment horizontal="center" vertical="center"/>
    </xf>
    <xf numFmtId="1" fontId="14" fillId="22" borderId="30" xfId="0" applyNumberFormat="1" applyFont="1" applyFill="1" applyBorder="1" applyAlignment="1">
      <alignment horizontal="center" vertical="center" wrapText="1"/>
    </xf>
    <xf numFmtId="1" fontId="25" fillId="22" borderId="28" xfId="0" applyNumberFormat="1" applyFont="1" applyFill="1" applyBorder="1" applyAlignment="1">
      <alignment horizontal="center" vertical="center" wrapText="1"/>
    </xf>
    <xf numFmtId="1" fontId="14" fillId="22" borderId="32" xfId="0" applyNumberFormat="1" applyFont="1" applyFill="1" applyBorder="1" applyAlignment="1">
      <alignment horizontal="center" vertical="center" wrapText="1"/>
    </xf>
    <xf numFmtId="1" fontId="14" fillId="22" borderId="1" xfId="0" applyNumberFormat="1" applyFont="1" applyFill="1" applyBorder="1" applyAlignment="1">
      <alignment horizontal="center" vertical="center"/>
    </xf>
    <xf numFmtId="1" fontId="25" fillId="22" borderId="1" xfId="0" applyNumberFormat="1" applyFont="1" applyFill="1" applyBorder="1" applyAlignment="1">
      <alignment horizontal="center" vertical="center" wrapText="1"/>
    </xf>
    <xf numFmtId="0" fontId="14" fillId="22" borderId="30" xfId="0" applyFont="1" applyFill="1" applyBorder="1" applyAlignment="1">
      <alignment horizontal="center" vertical="center" wrapText="1"/>
    </xf>
    <xf numFmtId="165" fontId="14" fillId="22" borderId="32" xfId="0" applyNumberFormat="1" applyFont="1" applyFill="1" applyBorder="1" applyAlignment="1">
      <alignment horizontal="center" vertical="center" wrapText="1"/>
    </xf>
    <xf numFmtId="0" fontId="14" fillId="22" borderId="31" xfId="0" applyFont="1" applyFill="1" applyBorder="1" applyAlignment="1">
      <alignment horizontal="center" vertical="center" wrapText="1"/>
    </xf>
    <xf numFmtId="165" fontId="14" fillId="22" borderId="30" xfId="0" applyNumberFormat="1" applyFont="1" applyFill="1" applyBorder="1" applyAlignment="1">
      <alignment horizontal="center" vertical="center" wrapText="1"/>
    </xf>
    <xf numFmtId="0" fontId="14" fillId="22" borderId="42" xfId="0" applyFont="1" applyFill="1" applyBorder="1" applyAlignment="1">
      <alignment horizontal="center" vertical="center" wrapText="1"/>
    </xf>
    <xf numFmtId="0" fontId="6" fillId="0" borderId="0" xfId="0" applyFont="1">
      <alignment vertical="center" wrapText="1"/>
    </xf>
    <xf numFmtId="0" fontId="30" fillId="0" borderId="1" xfId="0" applyFont="1" applyBorder="1">
      <alignment vertical="center" wrapText="1"/>
    </xf>
    <xf numFmtId="0" fontId="31" fillId="0" borderId="1" xfId="0" applyFont="1" applyBorder="1" applyAlignment="1">
      <alignment vertical="top" wrapText="1"/>
    </xf>
    <xf numFmtId="0" fontId="31" fillId="0" borderId="1" xfId="0" applyFont="1" applyBorder="1">
      <alignment vertical="center" wrapText="1"/>
    </xf>
    <xf numFmtId="0" fontId="6" fillId="0" borderId="1" xfId="0" applyFont="1" applyBorder="1">
      <alignment vertical="center" wrapText="1"/>
    </xf>
    <xf numFmtId="0" fontId="14" fillId="0" borderId="37" xfId="5" applyNumberFormat="1" applyFont="1" applyBorder="1" applyAlignment="1">
      <alignment horizontal="center" vertical="center" wrapText="1"/>
    </xf>
    <xf numFmtId="1" fontId="14" fillId="22" borderId="30" xfId="0" applyNumberFormat="1" applyFont="1" applyFill="1" applyBorder="1" applyAlignment="1">
      <alignment horizontal="center" vertical="center"/>
    </xf>
    <xf numFmtId="1" fontId="25" fillId="22" borderId="30" xfId="0" applyNumberFormat="1" applyFont="1" applyFill="1" applyBorder="1" applyAlignment="1">
      <alignment horizontal="center" vertical="center" wrapText="1"/>
    </xf>
    <xf numFmtId="0" fontId="7" fillId="2" borderId="58" xfId="0" applyFont="1" applyFill="1" applyBorder="1" applyAlignment="1">
      <alignment horizontal="center" vertical="center" wrapText="1"/>
    </xf>
    <xf numFmtId="0" fontId="7" fillId="2" borderId="39" xfId="0" applyFont="1" applyFill="1" applyBorder="1" applyAlignment="1">
      <alignment horizontal="center" vertical="center" wrapText="1"/>
    </xf>
    <xf numFmtId="0" fontId="14" fillId="0" borderId="1" xfId="0" applyFont="1" applyBorder="1" applyAlignment="1">
      <alignment horizontal="left" vertical="center" wrapText="1"/>
    </xf>
    <xf numFmtId="0" fontId="17" fillId="0" borderId="17" xfId="0" applyFont="1" applyBorder="1" applyAlignment="1">
      <alignment horizontal="center" vertical="center" wrapText="1"/>
    </xf>
    <xf numFmtId="0" fontId="17" fillId="0" borderId="59" xfId="0" applyFont="1" applyBorder="1" applyAlignment="1">
      <alignment horizontal="center" vertical="center" wrapText="1"/>
    </xf>
    <xf numFmtId="0" fontId="17" fillId="0" borderId="43" xfId="0" applyFont="1" applyBorder="1" applyAlignment="1">
      <alignment horizontal="center" vertical="center" wrapText="1"/>
    </xf>
    <xf numFmtId="0" fontId="17" fillId="2" borderId="36" xfId="0" applyFont="1" applyFill="1" applyBorder="1" applyAlignment="1">
      <alignment horizontal="center" vertical="center" wrapText="1"/>
    </xf>
    <xf numFmtId="0" fontId="17" fillId="2" borderId="59" xfId="0" applyFont="1" applyFill="1" applyBorder="1" applyAlignment="1">
      <alignment horizontal="center" vertical="center" wrapText="1"/>
    </xf>
    <xf numFmtId="0" fontId="17" fillId="2" borderId="43" xfId="0" applyFont="1" applyFill="1" applyBorder="1" applyAlignment="1">
      <alignment horizontal="center" vertical="center" wrapText="1"/>
    </xf>
    <xf numFmtId="0" fontId="17" fillId="0" borderId="20"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24" fillId="2" borderId="44" xfId="0" applyFont="1" applyFill="1" applyBorder="1" applyAlignment="1">
      <alignment horizontal="center" vertical="center" wrapText="1"/>
    </xf>
    <xf numFmtId="0" fontId="24" fillId="2" borderId="37" xfId="0" applyFont="1" applyFill="1" applyBorder="1" applyAlignment="1">
      <alignment horizontal="center" vertical="center" wrapText="1"/>
    </xf>
    <xf numFmtId="0" fontId="24" fillId="2" borderId="45"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45" xfId="0" applyFont="1" applyFill="1" applyBorder="1" applyAlignment="1">
      <alignment horizontal="center" vertical="center" wrapText="1"/>
    </xf>
    <xf numFmtId="1" fontId="14" fillId="20" borderId="16" xfId="0" applyNumberFormat="1" applyFont="1" applyFill="1" applyBorder="1" applyAlignment="1">
      <alignment horizontal="center" vertical="center" wrapText="1"/>
    </xf>
    <xf numFmtId="1" fontId="14" fillId="20" borderId="25" xfId="0" applyNumberFormat="1" applyFont="1" applyFill="1" applyBorder="1" applyAlignment="1">
      <alignment horizontal="center" vertical="center" wrapText="1"/>
    </xf>
    <xf numFmtId="1" fontId="14" fillId="20" borderId="17" xfId="0" applyNumberFormat="1" applyFont="1" applyFill="1" applyBorder="1" applyAlignment="1">
      <alignment horizontal="center" vertical="center" wrapText="1"/>
    </xf>
    <xf numFmtId="1" fontId="14" fillId="20" borderId="43" xfId="0" applyNumberFormat="1" applyFont="1" applyFill="1" applyBorder="1" applyAlignment="1">
      <alignment horizontal="center" vertical="center" wrapText="1"/>
    </xf>
    <xf numFmtId="0" fontId="14" fillId="2" borderId="44" xfId="0" applyFont="1" applyFill="1" applyBorder="1" applyAlignment="1">
      <alignment horizontal="left" vertical="center" wrapText="1"/>
    </xf>
    <xf numFmtId="0" fontId="14" fillId="2" borderId="35" xfId="0" applyFont="1" applyFill="1" applyBorder="1" applyAlignment="1">
      <alignment horizontal="left" vertical="center" wrapText="1"/>
    </xf>
    <xf numFmtId="164" fontId="14" fillId="0" borderId="23" xfId="5" applyFont="1" applyBorder="1" applyAlignment="1">
      <alignment horizontal="center" vertical="center" wrapText="1"/>
    </xf>
    <xf numFmtId="164" fontId="14" fillId="0" borderId="18" xfId="5" applyFont="1" applyBorder="1" applyAlignment="1">
      <alignment horizontal="center" vertical="center" wrapText="1"/>
    </xf>
    <xf numFmtId="164" fontId="14" fillId="0" borderId="25" xfId="5" applyFont="1" applyBorder="1" applyAlignment="1">
      <alignment horizontal="center" vertical="center" wrapText="1"/>
    </xf>
    <xf numFmtId="0" fontId="17" fillId="0" borderId="60" xfId="0" applyFont="1" applyBorder="1" applyAlignment="1">
      <alignment horizontal="center" vertical="center" wrapText="1"/>
    </xf>
    <xf numFmtId="0" fontId="17" fillId="0" borderId="61" xfId="0" applyFont="1" applyBorder="1" applyAlignment="1">
      <alignment horizontal="center" vertical="center" wrapText="1"/>
    </xf>
    <xf numFmtId="0" fontId="17" fillId="0" borderId="62"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15" xfId="0" applyFont="1" applyBorder="1" applyAlignment="1">
      <alignment horizontal="center" vertical="center" wrapText="1"/>
    </xf>
    <xf numFmtId="0" fontId="14" fillId="5" borderId="23" xfId="0" applyFont="1" applyFill="1" applyBorder="1" applyAlignment="1">
      <alignment horizontal="center" vertical="center" wrapText="1"/>
    </xf>
    <xf numFmtId="0" fontId="14" fillId="5" borderId="19" xfId="0" applyFont="1" applyFill="1" applyBorder="1" applyAlignment="1">
      <alignment horizontal="center" vertical="center" wrapText="1"/>
    </xf>
    <xf numFmtId="1" fontId="14" fillId="19" borderId="28" xfId="0" applyNumberFormat="1" applyFont="1" applyFill="1" applyBorder="1" applyAlignment="1">
      <alignment horizontal="center" vertical="center" wrapText="1"/>
    </xf>
    <xf numFmtId="1" fontId="14" fillId="19" borderId="42" xfId="0" applyNumberFormat="1" applyFont="1" applyFill="1" applyBorder="1" applyAlignment="1">
      <alignment horizontal="center" vertical="center" wrapText="1"/>
    </xf>
    <xf numFmtId="1" fontId="14" fillId="19" borderId="16" xfId="0" applyNumberFormat="1" applyFont="1" applyFill="1" applyBorder="1" applyAlignment="1">
      <alignment horizontal="center" vertical="center" wrapText="1"/>
    </xf>
    <xf numFmtId="1" fontId="14" fillId="19" borderId="25" xfId="0" applyNumberFormat="1"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4" fillId="5" borderId="16" xfId="0" applyFont="1" applyFill="1" applyBorder="1" applyAlignment="1">
      <alignment horizontal="center" vertical="center" wrapText="1"/>
    </xf>
    <xf numFmtId="164" fontId="7" fillId="0" borderId="36" xfId="5" applyFont="1" applyBorder="1" applyAlignment="1">
      <alignment horizontal="center" vertical="center" wrapText="1"/>
    </xf>
    <xf numFmtId="164" fontId="7" fillId="0" borderId="59" xfId="5" applyFont="1" applyBorder="1" applyAlignment="1">
      <alignment horizontal="center" vertical="center" wrapText="1"/>
    </xf>
    <xf numFmtId="164" fontId="7" fillId="0" borderId="43" xfId="5" applyFont="1" applyBorder="1" applyAlignment="1">
      <alignment horizontal="center" vertical="center" wrapText="1"/>
    </xf>
    <xf numFmtId="0" fontId="14" fillId="0" borderId="36"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43" xfId="0" applyFont="1" applyBorder="1" applyAlignment="1">
      <alignment horizontal="center" vertical="center" wrapText="1"/>
    </xf>
    <xf numFmtId="1" fontId="14" fillId="2" borderId="36" xfId="0" applyNumberFormat="1" applyFont="1" applyFill="1" applyBorder="1" applyAlignment="1">
      <alignment horizontal="center" vertical="center" wrapText="1"/>
    </xf>
    <xf numFmtId="1" fontId="14" fillId="2" borderId="59" xfId="0" applyNumberFormat="1" applyFont="1" applyFill="1" applyBorder="1" applyAlignment="1">
      <alignment horizontal="center" vertical="center" wrapText="1"/>
    </xf>
    <xf numFmtId="1" fontId="14" fillId="2" borderId="43"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14" fillId="0" borderId="24" xfId="0" applyFont="1" applyBorder="1" applyAlignment="1">
      <alignment horizontal="center" vertical="center" wrapText="1"/>
    </xf>
    <xf numFmtId="0" fontId="14" fillId="22" borderId="28" xfId="0" applyFont="1" applyFill="1" applyBorder="1" applyAlignment="1">
      <alignment horizontal="center" vertical="center" wrapText="1"/>
    </xf>
    <xf numFmtId="0" fontId="14" fillId="22" borderId="56" xfId="0" applyFont="1" applyFill="1" applyBorder="1" applyAlignment="1">
      <alignment horizontal="center" vertical="center" wrapText="1"/>
    </xf>
    <xf numFmtId="0" fontId="14" fillId="0" borderId="41" xfId="0" applyFont="1" applyBorder="1" applyAlignment="1">
      <alignment horizontal="center" vertical="center" wrapText="1"/>
    </xf>
    <xf numFmtId="0" fontId="14" fillId="0" borderId="58" xfId="0" applyFont="1" applyBorder="1" applyAlignment="1">
      <alignment horizontal="center" vertical="center" wrapText="1"/>
    </xf>
    <xf numFmtId="0" fontId="14" fillId="22" borderId="16" xfId="0" applyFont="1" applyFill="1" applyBorder="1" applyAlignment="1">
      <alignment horizontal="center" vertical="center" wrapText="1"/>
    </xf>
    <xf numFmtId="0" fontId="14" fillId="22" borderId="19" xfId="0" applyFont="1" applyFill="1" applyBorder="1" applyAlignment="1">
      <alignment horizontal="center" vertical="center" wrapText="1"/>
    </xf>
    <xf numFmtId="0" fontId="14" fillId="2" borderId="35"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36" xfId="0" applyFont="1" applyFill="1" applyBorder="1" applyAlignment="1">
      <alignment horizontal="center" vertical="center" wrapText="1"/>
    </xf>
    <xf numFmtId="0" fontId="14" fillId="2" borderId="23" xfId="0" applyFont="1" applyFill="1" applyBorder="1" applyAlignment="1">
      <alignment horizontal="left" wrapText="1"/>
    </xf>
    <xf numFmtId="0" fontId="14" fillId="2" borderId="36" xfId="0" applyFont="1" applyFill="1" applyBorder="1" applyAlignment="1">
      <alignment horizontal="left" wrapText="1"/>
    </xf>
    <xf numFmtId="0" fontId="17" fillId="2" borderId="15"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0" borderId="33"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43" fontId="14" fillId="2" borderId="14" xfId="0" applyNumberFormat="1" applyFont="1" applyFill="1" applyBorder="1" applyAlignment="1">
      <alignment horizontal="center" vertical="center" wrapText="1"/>
    </xf>
    <xf numFmtId="43" fontId="14" fillId="2" borderId="22" xfId="0" applyNumberFormat="1" applyFont="1" applyFill="1" applyBorder="1" applyAlignment="1">
      <alignment horizontal="center" vertical="center" wrapText="1"/>
    </xf>
    <xf numFmtId="43" fontId="7" fillId="2" borderId="16" xfId="0" applyNumberFormat="1" applyFont="1" applyFill="1" applyBorder="1" applyAlignment="1">
      <alignment horizontal="center" vertical="center" wrapText="1"/>
    </xf>
    <xf numFmtId="43" fontId="7" fillId="2" borderId="25" xfId="0" applyNumberFormat="1" applyFont="1" applyFill="1" applyBorder="1" applyAlignment="1">
      <alignment horizontal="center" vertical="center" wrapText="1"/>
    </xf>
    <xf numFmtId="1" fontId="14" fillId="20" borderId="14" xfId="0" applyNumberFormat="1" applyFont="1" applyFill="1" applyBorder="1" applyAlignment="1">
      <alignment horizontal="center" vertical="center" wrapText="1"/>
    </xf>
    <xf numFmtId="1" fontId="14" fillId="20" borderId="22" xfId="0" applyNumberFormat="1" applyFont="1" applyFill="1" applyBorder="1" applyAlignment="1">
      <alignment horizontal="center" vertical="center" wrapText="1"/>
    </xf>
    <xf numFmtId="0" fontId="14" fillId="0" borderId="28" xfId="0" applyFont="1" applyBorder="1" applyAlignment="1">
      <alignment horizontal="center" vertical="center" wrapText="1"/>
    </xf>
    <xf numFmtId="0" fontId="14" fillId="0" borderId="42" xfId="0" applyFont="1" applyBorder="1" applyAlignment="1">
      <alignment horizontal="center" vertical="center" wrapText="1"/>
    </xf>
    <xf numFmtId="0" fontId="14" fillId="2" borderId="34" xfId="0" applyFont="1" applyFill="1" applyBorder="1" applyAlignment="1">
      <alignment horizontal="center" wrapText="1"/>
    </xf>
    <xf numFmtId="0" fontId="14" fillId="2" borderId="37" xfId="0" applyFont="1" applyFill="1" applyBorder="1" applyAlignment="1">
      <alignment horizontal="center" wrapText="1"/>
    </xf>
    <xf numFmtId="0" fontId="14" fillId="2" borderId="35" xfId="0" applyFont="1" applyFill="1" applyBorder="1" applyAlignment="1">
      <alignment horizontal="center" wrapText="1"/>
    </xf>
    <xf numFmtId="0" fontId="14" fillId="20" borderId="44" xfId="0" applyFont="1" applyFill="1" applyBorder="1" applyAlignment="1">
      <alignment horizontal="center" vertical="center" wrapText="1"/>
    </xf>
    <xf numFmtId="0" fontId="14" fillId="20" borderId="37" xfId="0" applyFont="1" applyFill="1" applyBorder="1" applyAlignment="1">
      <alignment horizontal="center" vertical="center" wrapText="1"/>
    </xf>
    <xf numFmtId="0" fontId="14" fillId="20" borderId="4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6"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6" xfId="0" applyFont="1" applyBorder="1" applyAlignment="1">
      <alignment horizontal="center" vertical="center" wrapText="1"/>
    </xf>
    <xf numFmtId="0" fontId="14" fillId="2" borderId="18"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14" fillId="5" borderId="36"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0" borderId="18" xfId="0" applyFont="1" applyBorder="1" applyAlignment="1">
      <alignment horizontal="center" vertical="center" wrapText="1"/>
    </xf>
    <xf numFmtId="0" fontId="14" fillId="0" borderId="25" xfId="0" applyFont="1" applyBorder="1" applyAlignment="1">
      <alignment horizontal="center" vertical="center" wrapText="1"/>
    </xf>
    <xf numFmtId="0" fontId="17" fillId="2" borderId="35"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58" xfId="0" applyFont="1" applyFill="1" applyBorder="1" applyAlignment="1">
      <alignment horizontal="center" vertical="center" wrapText="1"/>
    </xf>
    <xf numFmtId="0" fontId="17" fillId="2" borderId="39"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60" xfId="0" applyFont="1" applyFill="1" applyBorder="1" applyAlignment="1">
      <alignment horizontal="center" vertical="center" wrapText="1"/>
    </xf>
    <xf numFmtId="0" fontId="17" fillId="2" borderId="61" xfId="0" applyFont="1" applyFill="1" applyBorder="1" applyAlignment="1">
      <alignment horizontal="center" vertical="center" wrapText="1"/>
    </xf>
    <xf numFmtId="0" fontId="17" fillId="2" borderId="68" xfId="0" applyFont="1" applyFill="1" applyBorder="1" applyAlignment="1">
      <alignment horizontal="center" vertical="center" wrapText="1"/>
    </xf>
    <xf numFmtId="165" fontId="14" fillId="0" borderId="23" xfId="0" applyNumberFormat="1" applyFont="1" applyBorder="1" applyAlignment="1">
      <alignment horizontal="center" vertical="center" wrapText="1"/>
    </xf>
    <xf numFmtId="165" fontId="14" fillId="0" borderId="18" xfId="0" applyNumberFormat="1" applyFont="1" applyBorder="1" applyAlignment="1">
      <alignment horizontal="center" vertical="center" wrapText="1"/>
    </xf>
    <xf numFmtId="165" fontId="14" fillId="0" borderId="25"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17" fillId="2" borderId="62" xfId="0" applyFont="1" applyFill="1" applyBorder="1" applyAlignment="1">
      <alignment horizontal="center" vertical="center" wrapText="1"/>
    </xf>
    <xf numFmtId="0" fontId="17" fillId="2" borderId="65" xfId="0" applyFont="1" applyFill="1" applyBorder="1" applyAlignment="1">
      <alignment horizontal="center" vertical="center" wrapText="1"/>
    </xf>
    <xf numFmtId="0" fontId="17" fillId="2" borderId="66" xfId="0" applyFont="1" applyFill="1" applyBorder="1" applyAlignment="1">
      <alignment horizontal="center" vertical="center" wrapText="1"/>
    </xf>
    <xf numFmtId="0" fontId="17" fillId="2" borderId="67" xfId="0" applyFont="1" applyFill="1" applyBorder="1" applyAlignment="1">
      <alignment horizontal="center" vertical="center" wrapText="1"/>
    </xf>
    <xf numFmtId="0" fontId="17" fillId="0" borderId="68" xfId="0" applyFont="1" applyBorder="1" applyAlignment="1">
      <alignment horizontal="center" vertical="center" wrapText="1"/>
    </xf>
    <xf numFmtId="0" fontId="17" fillId="2" borderId="69" xfId="0"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9" fillId="5" borderId="27" xfId="0" applyFont="1" applyFill="1" applyBorder="1" applyAlignment="1">
      <alignment horizontal="center" vertical="center"/>
    </xf>
    <xf numFmtId="0" fontId="9" fillId="6" borderId="27" xfId="0" applyFont="1" applyFill="1" applyBorder="1" applyAlignment="1">
      <alignment horizontal="center" vertical="center"/>
    </xf>
    <xf numFmtId="0" fontId="9" fillId="7" borderId="27" xfId="0" applyFont="1" applyFill="1" applyBorder="1" applyAlignment="1">
      <alignment horizontal="center" vertical="center"/>
    </xf>
  </cellXfs>
  <cellStyles count="11">
    <cellStyle name="Comma" xfId="8" builtinId="3"/>
    <cellStyle name="Comma 2" xfId="6" xr:uid="{39A8AD57-244D-6E4F-9BE1-E5B1E9EA8964}"/>
    <cellStyle name="Date" xfId="5" xr:uid="{00000000-0005-0000-0000-000000000000}"/>
    <cellStyle name="Heading 1" xfId="2" builtinId="16" customBuiltin="1"/>
    <cellStyle name="Heading 2" xfId="3" builtinId="17" customBuiltin="1"/>
    <cellStyle name="Heading 3" xfId="4" builtinId="18" customBuiltin="1"/>
    <cellStyle name="Normal" xfId="0" builtinId="0" customBuiltin="1"/>
    <cellStyle name="Normal 2" xfId="9" xr:uid="{0F58E00A-29CD-9041-8130-4B69EEA50F2A}"/>
    <cellStyle name="Normal 4" xfId="10" xr:uid="{848D71E0-585F-3647-A15D-5C386754E49E}"/>
    <cellStyle name="Normal 8" xfId="7" xr:uid="{74A6B9BF-474F-7B4D-8930-3918CAFC93FB}"/>
    <cellStyle name="Title" xfId="1" builtinId="15" customBuiltin="1"/>
  </cellStyles>
  <dxfs count="3">
    <dxf>
      <font>
        <b val="0"/>
        <i val="0"/>
        <color theme="1" tint="0.34998626667073579"/>
      </font>
    </dxf>
    <dxf>
      <font>
        <b/>
        <i val="0"/>
        <color theme="1" tint="0.14996795556505021"/>
      </font>
      <border>
        <top style="thick">
          <color theme="4"/>
        </top>
        <bottom style="medium">
          <color auto="1"/>
        </bottom>
      </border>
    </dxf>
    <dxf>
      <font>
        <b val="0"/>
        <i val="0"/>
        <color theme="4"/>
      </font>
      <border>
        <horizontal style="medium">
          <color theme="0" tint="-0.14996795556505021"/>
        </horizontal>
      </border>
    </dxf>
  </dxfs>
  <tableStyles count="1" defaultTableStyle="Tasks" defaultPivotStyle="PivotStyleLight16">
    <tableStyle name="Tasks" pivot="0" count="3" xr9:uid="{00000000-0011-0000-FFFF-FFFF00000000}">
      <tableStyleElement type="wholeTable" dxfId="2"/>
      <tableStyleElement type="header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5.png"/><Relationship Id="rId1" Type="http://schemas.openxmlformats.org/officeDocument/2006/relationships/image" Target="../media/image1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 Id="rId4" Type="http://schemas.openxmlformats.org/officeDocument/2006/relationships/image" Target="../media/image19.png"/></Relationships>
</file>

<file path=xl/drawings/_rels/drawing3.xml.rels><?xml version="1.0" encoding="UTF-8" standalone="yes"?>
<Relationships xmlns="http://schemas.openxmlformats.org/package/2006/relationships"><Relationship Id="rId1"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0</xdr:col>
      <xdr:colOff>292100</xdr:colOff>
      <xdr:row>0</xdr:row>
      <xdr:rowOff>12700</xdr:rowOff>
    </xdr:from>
    <xdr:to>
      <xdr:col>0</xdr:col>
      <xdr:colOff>2797810</xdr:colOff>
      <xdr:row>2</xdr:row>
      <xdr:rowOff>53935</xdr:rowOff>
    </xdr:to>
    <xdr:pic>
      <xdr:nvPicPr>
        <xdr:cNvPr id="2" name="Picture 1" descr="Image result for biomel">
          <a:extLst>
            <a:ext uri="{FF2B5EF4-FFF2-40B4-BE49-F238E27FC236}">
              <a16:creationId xmlns:a16="http://schemas.microsoft.com/office/drawing/2014/main" id="{86400347-3A84-2C45-89EB-8C3AD78FEE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2100" y="12700"/>
          <a:ext cx="2501900" cy="794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1829533</xdr:colOff>
      <xdr:row>29</xdr:row>
      <xdr:rowOff>499894</xdr:rowOff>
    </xdr:from>
    <xdr:to>
      <xdr:col>0</xdr:col>
      <xdr:colOff>2616424</xdr:colOff>
      <xdr:row>31</xdr:row>
      <xdr:rowOff>499894</xdr:rowOff>
    </xdr:to>
    <xdr:pic>
      <xdr:nvPicPr>
        <xdr:cNvPr id="7" name="Picture 6">
          <a:extLst>
            <a:ext uri="{FF2B5EF4-FFF2-40B4-BE49-F238E27FC236}">
              <a16:creationId xmlns:a16="http://schemas.microsoft.com/office/drawing/2014/main" id="{7A4B9B6C-11E7-15F4-AF9E-F7E33698ADF3}"/>
            </a:ext>
          </a:extLst>
        </xdr:cNvPr>
        <xdr:cNvPicPr>
          <a:picLocks noChangeAspect="1"/>
        </xdr:cNvPicPr>
      </xdr:nvPicPr>
      <xdr:blipFill>
        <a:blip xmlns:r="http://schemas.openxmlformats.org/officeDocument/2006/relationships" r:embed="rId2"/>
        <a:stretch>
          <a:fillRect/>
        </a:stretch>
      </xdr:blipFill>
      <xdr:spPr>
        <a:xfrm>
          <a:off x="1829533" y="14496915"/>
          <a:ext cx="786891" cy="10538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88900</xdr:colOff>
      <xdr:row>21</xdr:row>
      <xdr:rowOff>114300</xdr:rowOff>
    </xdr:from>
    <xdr:to>
      <xdr:col>6</xdr:col>
      <xdr:colOff>152400</xdr:colOff>
      <xdr:row>53</xdr:row>
      <xdr:rowOff>35508</xdr:rowOff>
    </xdr:to>
    <xdr:pic>
      <xdr:nvPicPr>
        <xdr:cNvPr id="2" name="Picture 1" descr="A group of white objects on a shelf&#10;&#10;Description automatically generated">
          <a:extLst>
            <a:ext uri="{FF2B5EF4-FFF2-40B4-BE49-F238E27FC236}">
              <a16:creationId xmlns:a16="http://schemas.microsoft.com/office/drawing/2014/main" id="{57A7ED03-BA80-60A0-3813-9F91CDE4A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 y="9080500"/>
          <a:ext cx="8318500" cy="56362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812800</xdr:colOff>
      <xdr:row>21</xdr:row>
      <xdr:rowOff>63500</xdr:rowOff>
    </xdr:from>
    <xdr:to>
      <xdr:col>17</xdr:col>
      <xdr:colOff>279400</xdr:colOff>
      <xdr:row>50</xdr:row>
      <xdr:rowOff>143296</xdr:rowOff>
    </xdr:to>
    <xdr:pic>
      <xdr:nvPicPr>
        <xdr:cNvPr id="5" name="Picture 1" descr="A pallet of white bottles&#10;&#10;Description automatically generated">
          <a:extLst>
            <a:ext uri="{FF2B5EF4-FFF2-40B4-BE49-F238E27FC236}">
              <a16:creationId xmlns:a16="http://schemas.microsoft.com/office/drawing/2014/main" id="{CBF8328C-0912-C0CD-B309-E254933460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67800" y="9029700"/>
          <a:ext cx="9042400" cy="5261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3</xdr:row>
      <xdr:rowOff>0</xdr:rowOff>
    </xdr:from>
    <xdr:to>
      <xdr:col>19</xdr:col>
      <xdr:colOff>315022</xdr:colOff>
      <xdr:row>25</xdr:row>
      <xdr:rowOff>10606</xdr:rowOff>
    </xdr:to>
    <xdr:pic>
      <xdr:nvPicPr>
        <xdr:cNvPr id="6" name="Picture 5">
          <a:extLst>
            <a:ext uri="{FF2B5EF4-FFF2-40B4-BE49-F238E27FC236}">
              <a16:creationId xmlns:a16="http://schemas.microsoft.com/office/drawing/2014/main" id="{CFEF8F09-D87E-F7CF-B3D5-9D67127408B3}"/>
            </a:ext>
          </a:extLst>
        </xdr:cNvPr>
        <xdr:cNvPicPr>
          <a:picLocks noChangeAspect="1"/>
        </xdr:cNvPicPr>
      </xdr:nvPicPr>
      <xdr:blipFill>
        <a:blip xmlns:r="http://schemas.openxmlformats.org/officeDocument/2006/relationships" r:embed="rId3"/>
        <a:stretch>
          <a:fillRect/>
        </a:stretch>
      </xdr:blipFill>
      <xdr:spPr>
        <a:xfrm>
          <a:off x="12072744" y="549817"/>
          <a:ext cx="7772400" cy="4370423"/>
        </a:xfrm>
        <a:prstGeom prst="rect">
          <a:avLst/>
        </a:prstGeom>
      </xdr:spPr>
    </xdr:pic>
    <xdr:clientData/>
  </xdr:twoCellAnchor>
  <xdr:twoCellAnchor editAs="oneCell">
    <xdr:from>
      <xdr:col>0</xdr:col>
      <xdr:colOff>836341</xdr:colOff>
      <xdr:row>57</xdr:row>
      <xdr:rowOff>0</xdr:rowOff>
    </xdr:from>
    <xdr:to>
      <xdr:col>2</xdr:col>
      <xdr:colOff>910682</xdr:colOff>
      <xdr:row>82</xdr:row>
      <xdr:rowOff>17656</xdr:rowOff>
    </xdr:to>
    <xdr:pic>
      <xdr:nvPicPr>
        <xdr:cNvPr id="3" name="Picture 2">
          <a:extLst>
            <a:ext uri="{FF2B5EF4-FFF2-40B4-BE49-F238E27FC236}">
              <a16:creationId xmlns:a16="http://schemas.microsoft.com/office/drawing/2014/main" id="{D83E0FFF-F5CD-6B42-517E-BBAE14B18A6D}"/>
            </a:ext>
          </a:extLst>
        </xdr:cNvPr>
        <xdr:cNvPicPr>
          <a:picLocks noChangeAspect="1"/>
        </xdr:cNvPicPr>
      </xdr:nvPicPr>
      <xdr:blipFill>
        <a:blip xmlns:r="http://schemas.openxmlformats.org/officeDocument/2006/relationships" r:embed="rId4"/>
        <a:stretch>
          <a:fillRect/>
        </a:stretch>
      </xdr:blipFill>
      <xdr:spPr>
        <a:xfrm>
          <a:off x="836341" y="14690183"/>
          <a:ext cx="3683000" cy="4470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2053590</xdr:colOff>
      <xdr:row>3</xdr:row>
      <xdr:rowOff>65387</xdr:rowOff>
    </xdr:to>
    <xdr:pic>
      <xdr:nvPicPr>
        <xdr:cNvPr id="2" name="Picture 1" descr="Image result for biomel">
          <a:extLst>
            <a:ext uri="{FF2B5EF4-FFF2-40B4-BE49-F238E27FC236}">
              <a16:creationId xmlns:a16="http://schemas.microsoft.com/office/drawing/2014/main" id="{50C531EB-1B4A-5C47-9B3B-F44C1CFA95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463165" cy="586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3">
  <rv s="0">
    <v>0</v>
    <v>5</v>
  </rv>
  <rv s="0">
    <v>1</v>
    <v>5</v>
  </rv>
  <rv s="0">
    <v>2</v>
    <v>5</v>
  </rv>
  <rv s="0">
    <v>3</v>
    <v>5</v>
  </rv>
  <rv s="0">
    <v>4</v>
    <v>5</v>
  </rv>
  <rv s="0">
    <v>5</v>
    <v>5</v>
  </rv>
  <rv s="0">
    <v>6</v>
    <v>5</v>
  </rv>
  <rv s="0">
    <v>7</v>
    <v>5</v>
  </rv>
  <rv s="0">
    <v>8</v>
    <v>5</v>
  </rv>
  <rv s="0">
    <v>9</v>
    <v>5</v>
  </rv>
  <rv s="0">
    <v>10</v>
    <v>5</v>
  </rv>
  <rv s="0">
    <v>11</v>
    <v>5</v>
  </rv>
  <rv s="0">
    <v>12</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ichValueRels>
</file>

<file path=xl/theme/theme1.xml><?xml version="1.0" encoding="utf-8"?>
<a:theme xmlns:a="http://schemas.openxmlformats.org/drawingml/2006/main" name="Office Theme">
  <a:themeElements>
    <a:clrScheme name="List">
      <a:dk1>
        <a:sysClr val="windowText" lastClr="000000"/>
      </a:dk1>
      <a:lt1>
        <a:sysClr val="window" lastClr="FFFFFF"/>
      </a:lt1>
      <a:dk2>
        <a:srgbClr val="1A1124"/>
      </a:dk2>
      <a:lt2>
        <a:srgbClr val="F6F6F7"/>
      </a:lt2>
      <a:accent1>
        <a:srgbClr val="1C639E"/>
      </a:accent1>
      <a:accent2>
        <a:srgbClr val="E85564"/>
      </a:accent2>
      <a:accent3>
        <a:srgbClr val="513C6C"/>
      </a:accent3>
      <a:accent4>
        <a:srgbClr val="E28017"/>
      </a:accent4>
      <a:accent5>
        <a:srgbClr val="DDBD35"/>
      </a:accent5>
      <a:accent6>
        <a:srgbClr val="2A8F6B"/>
      </a:accent6>
      <a:hlink>
        <a:srgbClr val="1CA1C4"/>
      </a:hlink>
      <a:folHlink>
        <a:srgbClr val="5F528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1:AD84"/>
  <sheetViews>
    <sheetView showGridLines="0" tabSelected="1" zoomScale="94" zoomScaleNormal="90" workbookViewId="0">
      <pane xSplit="1" ySplit="2" topLeftCell="C3" activePane="bottomRight" state="frozen"/>
      <selection pane="topRight" activeCell="B1" sqref="B1"/>
      <selection pane="bottomLeft" activeCell="A3" sqref="A3"/>
      <selection pane="bottomRight" activeCell="D5" sqref="D5"/>
    </sheetView>
  </sheetViews>
  <sheetFormatPr baseColWidth="10" defaultColWidth="8.83203125" defaultRowHeight="30" customHeight="1" x14ac:dyDescent="0.15"/>
  <cols>
    <col min="1" max="1" width="44" style="55" customWidth="1"/>
    <col min="2" max="2" width="20.83203125" style="210" customWidth="1"/>
    <col min="3" max="3" width="29.6640625" style="210" customWidth="1"/>
    <col min="4" max="4" width="20.83203125" style="55" customWidth="1"/>
    <col min="5" max="5" width="13.33203125" style="202" customWidth="1"/>
    <col min="6" max="6" width="16.6640625" style="202" customWidth="1"/>
    <col min="7" max="7" width="10.33203125" style="202" customWidth="1"/>
    <col min="8" max="8" width="12" style="202" customWidth="1"/>
    <col min="9" max="9" width="18.83203125" style="202" customWidth="1"/>
    <col min="10" max="10" width="17.33203125" style="202" customWidth="1"/>
    <col min="11" max="11" width="17.1640625" style="202" customWidth="1"/>
    <col min="12" max="12" width="16.1640625" style="202" customWidth="1"/>
    <col min="13" max="13" width="18" style="202" customWidth="1"/>
    <col min="14" max="15" width="9.1640625" style="202" customWidth="1"/>
    <col min="16" max="16" width="11.5" style="202" customWidth="1"/>
    <col min="17" max="17" width="10.83203125" style="203" customWidth="1"/>
    <col min="18" max="18" width="19.6640625" style="204" customWidth="1"/>
    <col min="19" max="19" width="20.33203125" style="203" customWidth="1"/>
    <col min="20" max="20" width="12.33203125" style="203" customWidth="1"/>
    <col min="21" max="21" width="9.5" style="203" customWidth="1"/>
    <col min="22" max="22" width="13.5" style="203" customWidth="1"/>
    <col min="23" max="23" width="17" style="202" customWidth="1"/>
    <col min="24" max="24" width="18.33203125" style="202" customWidth="1"/>
    <col min="25" max="25" width="23.5" style="202" customWidth="1"/>
    <col min="26" max="26" width="29" style="202" customWidth="1"/>
    <col min="27" max="27" width="15.5" style="202" customWidth="1"/>
    <col min="28" max="28" width="13.33203125" style="202" customWidth="1"/>
    <col min="29" max="29" width="12.5" style="202" customWidth="1"/>
    <col min="30" max="30" width="11.33203125" style="202" customWidth="1"/>
    <col min="31" max="16384" width="8.83203125" style="55"/>
  </cols>
  <sheetData>
    <row r="1" spans="1:30" s="51" customFormat="1" ht="31" customHeight="1" x14ac:dyDescent="0.15">
      <c r="A1" s="403"/>
      <c r="B1" s="449" t="s">
        <v>0</v>
      </c>
      <c r="C1" s="450"/>
      <c r="D1" s="451"/>
      <c r="E1" s="384"/>
      <c r="F1" s="386"/>
      <c r="G1" s="385" t="s">
        <v>1</v>
      </c>
      <c r="H1" s="385"/>
      <c r="I1" s="276"/>
      <c r="J1" s="447" t="s">
        <v>2</v>
      </c>
      <c r="K1" s="394"/>
      <c r="L1" s="448"/>
      <c r="M1" s="395"/>
      <c r="N1" s="384" t="s">
        <v>3</v>
      </c>
      <c r="O1" s="385"/>
      <c r="P1" s="385"/>
      <c r="Q1" s="385"/>
      <c r="R1" s="385"/>
      <c r="S1" s="386"/>
      <c r="T1" s="384" t="s">
        <v>445</v>
      </c>
      <c r="U1" s="385"/>
      <c r="V1" s="386"/>
      <c r="W1" s="393" t="s">
        <v>5</v>
      </c>
      <c r="X1" s="394"/>
      <c r="Y1" s="394"/>
      <c r="Z1" s="395"/>
      <c r="AA1" s="390" t="s">
        <v>6</v>
      </c>
      <c r="AB1" s="391"/>
      <c r="AC1" s="391"/>
      <c r="AD1" s="392"/>
    </row>
    <row r="2" spans="1:30" s="52" customFormat="1" ht="28" customHeight="1" x14ac:dyDescent="0.15">
      <c r="A2" s="404"/>
      <c r="B2" s="211" t="s">
        <v>7</v>
      </c>
      <c r="C2" s="212" t="s">
        <v>8</v>
      </c>
      <c r="D2" s="212" t="s">
        <v>9</v>
      </c>
      <c r="E2" s="213" t="s">
        <v>10</v>
      </c>
      <c r="F2" s="212" t="s">
        <v>11</v>
      </c>
      <c r="G2" s="213" t="s">
        <v>12</v>
      </c>
      <c r="H2" s="260" t="s">
        <v>13</v>
      </c>
      <c r="I2" s="108" t="s">
        <v>14</v>
      </c>
      <c r="J2" s="261" t="s">
        <v>15</v>
      </c>
      <c r="K2" s="129" t="s">
        <v>16</v>
      </c>
      <c r="L2" s="454"/>
      <c r="M2" s="455"/>
      <c r="N2" s="107" t="s">
        <v>17</v>
      </c>
      <c r="O2" s="108" t="s">
        <v>18</v>
      </c>
      <c r="P2" s="108" t="s">
        <v>19</v>
      </c>
      <c r="Q2" s="114" t="s">
        <v>20</v>
      </c>
      <c r="R2" s="119" t="s">
        <v>21</v>
      </c>
      <c r="S2" s="120" t="s">
        <v>22</v>
      </c>
      <c r="T2" s="138" t="s">
        <v>23</v>
      </c>
      <c r="U2" s="114" t="s">
        <v>24</v>
      </c>
      <c r="V2" s="120" t="s">
        <v>25</v>
      </c>
      <c r="W2" s="107" t="s">
        <v>26</v>
      </c>
      <c r="X2" s="108" t="s">
        <v>18</v>
      </c>
      <c r="Y2" s="108" t="s">
        <v>19</v>
      </c>
      <c r="Z2" s="89" t="s">
        <v>27</v>
      </c>
      <c r="AA2" s="86" t="s">
        <v>28</v>
      </c>
      <c r="AB2" s="87" t="s">
        <v>29</v>
      </c>
      <c r="AC2" s="88" t="s">
        <v>30</v>
      </c>
      <c r="AD2" s="89" t="s">
        <v>31</v>
      </c>
    </row>
    <row r="3" spans="1:30" s="49" customFormat="1" ht="20" customHeight="1" thickBot="1" x14ac:dyDescent="0.2">
      <c r="A3" s="157" t="s">
        <v>32</v>
      </c>
      <c r="B3" s="214"/>
      <c r="C3" s="215"/>
      <c r="D3" s="215"/>
      <c r="E3" s="94"/>
      <c r="F3" s="292"/>
      <c r="G3" s="94"/>
      <c r="H3" s="292"/>
      <c r="I3" s="95"/>
      <c r="J3" s="262"/>
      <c r="K3" s="95"/>
      <c r="L3" s="458"/>
      <c r="M3" s="459"/>
      <c r="N3" s="110"/>
      <c r="O3" s="95"/>
      <c r="P3" s="95"/>
      <c r="Q3" s="115"/>
      <c r="R3" s="123"/>
      <c r="S3" s="124"/>
      <c r="T3" s="158"/>
      <c r="U3" s="115"/>
      <c r="V3" s="124"/>
      <c r="W3" s="110"/>
      <c r="X3" s="95"/>
      <c r="Y3" s="95"/>
      <c r="Z3" s="96"/>
      <c r="AA3" s="94"/>
      <c r="AB3" s="95"/>
      <c r="AC3" s="292"/>
      <c r="AD3" s="96"/>
    </row>
    <row r="4" spans="1:30" s="49" customFormat="1" ht="36" customHeight="1" x14ac:dyDescent="0.15">
      <c r="A4" s="463" t="e" vm="1">
        <v>#VALUE!</v>
      </c>
      <c r="B4" s="216" t="s">
        <v>33</v>
      </c>
      <c r="C4" s="217" t="s">
        <v>34</v>
      </c>
      <c r="D4" s="217" t="s">
        <v>35</v>
      </c>
      <c r="E4" s="293">
        <v>2202991519</v>
      </c>
      <c r="F4" s="218">
        <v>23</v>
      </c>
      <c r="G4" s="293" t="s">
        <v>36</v>
      </c>
      <c r="H4" s="218" t="s">
        <v>37</v>
      </c>
      <c r="I4" s="173" t="s">
        <v>38</v>
      </c>
      <c r="J4" s="263">
        <v>5060455490264</v>
      </c>
      <c r="K4" s="175" t="s">
        <v>39</v>
      </c>
      <c r="L4" s="456" t="s">
        <v>38</v>
      </c>
      <c r="M4" s="457"/>
      <c r="N4" s="172">
        <v>15.05</v>
      </c>
      <c r="O4" s="176">
        <v>1.95</v>
      </c>
      <c r="P4" s="176">
        <v>0.42</v>
      </c>
      <c r="Q4" s="177">
        <v>5.7</v>
      </c>
      <c r="R4" s="178">
        <f>SUM(N4:P4)</f>
        <v>17.420000000000002</v>
      </c>
      <c r="S4" s="179">
        <f>(R4*6)+Q4</f>
        <v>110.22000000000001</v>
      </c>
      <c r="T4" s="174">
        <f>R4+130</f>
        <v>147.42000000000002</v>
      </c>
      <c r="U4" s="177">
        <f>T4*6</f>
        <v>884.5200000000001</v>
      </c>
      <c r="V4" s="179">
        <f>U4+Q4</f>
        <v>890.22000000000014</v>
      </c>
      <c r="W4" s="172" t="s">
        <v>40</v>
      </c>
      <c r="X4" s="176" t="s">
        <v>41</v>
      </c>
      <c r="Y4" s="176" t="s">
        <v>42</v>
      </c>
      <c r="Z4" s="173" t="s">
        <v>43</v>
      </c>
      <c r="AA4" s="180">
        <v>80</v>
      </c>
      <c r="AB4" s="176">
        <v>10</v>
      </c>
      <c r="AC4" s="181">
        <f>AB4*AA4</f>
        <v>800</v>
      </c>
      <c r="AD4" s="173">
        <f>AC4*6</f>
        <v>4800</v>
      </c>
    </row>
    <row r="5" spans="1:30" s="49" customFormat="1" ht="36" customHeight="1" x14ac:dyDescent="0.15">
      <c r="A5" s="464"/>
      <c r="B5" s="219" t="s">
        <v>44</v>
      </c>
      <c r="C5" s="220" t="s">
        <v>45</v>
      </c>
      <c r="D5" s="220" t="s">
        <v>46</v>
      </c>
      <c r="E5" s="221">
        <v>2202991519</v>
      </c>
      <c r="F5" s="222">
        <v>23</v>
      </c>
      <c r="G5" s="221" t="s">
        <v>36</v>
      </c>
      <c r="H5" s="222" t="s">
        <v>37</v>
      </c>
      <c r="I5" s="93" t="s">
        <v>38</v>
      </c>
      <c r="J5" s="264">
        <v>5060455490189</v>
      </c>
      <c r="K5" s="130" t="s">
        <v>47</v>
      </c>
      <c r="L5" s="399" t="s">
        <v>38</v>
      </c>
      <c r="M5" s="400"/>
      <c r="N5" s="67">
        <v>15.05</v>
      </c>
      <c r="O5" s="68">
        <v>1.95</v>
      </c>
      <c r="P5" s="68">
        <v>0.42</v>
      </c>
      <c r="Q5" s="69">
        <v>5.7</v>
      </c>
      <c r="R5" s="70">
        <f t="shared" ref="R5:R8" si="0">SUM(N5:P5)</f>
        <v>17.420000000000002</v>
      </c>
      <c r="S5" s="71">
        <f t="shared" ref="S5:S8" si="1">(R5*6)+Q5</f>
        <v>110.22000000000001</v>
      </c>
      <c r="T5" s="134">
        <f t="shared" ref="T5:T8" si="2">R5+130</f>
        <v>147.42000000000002</v>
      </c>
      <c r="U5" s="69">
        <f t="shared" ref="U5:U8" si="3">T5*6</f>
        <v>884.5200000000001</v>
      </c>
      <c r="V5" s="71">
        <f t="shared" ref="V5:V8" si="4">U5+Q5</f>
        <v>890.22000000000014</v>
      </c>
      <c r="W5" s="67" t="s">
        <v>40</v>
      </c>
      <c r="X5" s="68" t="s">
        <v>41</v>
      </c>
      <c r="Y5" s="68" t="s">
        <v>42</v>
      </c>
      <c r="Z5" s="93" t="s">
        <v>43</v>
      </c>
      <c r="AA5" s="91">
        <v>80</v>
      </c>
      <c r="AB5" s="68">
        <v>10</v>
      </c>
      <c r="AC5" s="92">
        <f t="shared" ref="AC5:AC7" si="5">AB5*AA5</f>
        <v>800</v>
      </c>
      <c r="AD5" s="93">
        <f t="shared" ref="AD5:AD8" si="6">AC5*6</f>
        <v>4800</v>
      </c>
    </row>
    <row r="6" spans="1:30" s="49" customFormat="1" ht="36" customHeight="1" x14ac:dyDescent="0.15">
      <c r="A6" s="464"/>
      <c r="B6" s="219" t="s">
        <v>48</v>
      </c>
      <c r="C6" s="220" t="s">
        <v>49</v>
      </c>
      <c r="D6" s="220" t="s">
        <v>50</v>
      </c>
      <c r="E6" s="221">
        <v>2202991519</v>
      </c>
      <c r="F6" s="222">
        <v>23</v>
      </c>
      <c r="G6" s="221" t="s">
        <v>36</v>
      </c>
      <c r="H6" s="222" t="s">
        <v>37</v>
      </c>
      <c r="I6" s="93" t="s">
        <v>38</v>
      </c>
      <c r="J6" s="265">
        <v>5060455490240</v>
      </c>
      <c r="K6" s="131" t="s">
        <v>51</v>
      </c>
      <c r="L6" s="399" t="s">
        <v>38</v>
      </c>
      <c r="M6" s="400"/>
      <c r="N6" s="67">
        <v>15.05</v>
      </c>
      <c r="O6" s="68">
        <v>1.95</v>
      </c>
      <c r="P6" s="68">
        <v>0.42</v>
      </c>
      <c r="Q6" s="69">
        <v>5.7</v>
      </c>
      <c r="R6" s="70">
        <f t="shared" si="0"/>
        <v>17.420000000000002</v>
      </c>
      <c r="S6" s="71">
        <f t="shared" si="1"/>
        <v>110.22000000000001</v>
      </c>
      <c r="T6" s="134">
        <f t="shared" si="2"/>
        <v>147.42000000000002</v>
      </c>
      <c r="U6" s="69">
        <f t="shared" si="3"/>
        <v>884.5200000000001</v>
      </c>
      <c r="V6" s="71">
        <f t="shared" si="4"/>
        <v>890.22000000000014</v>
      </c>
      <c r="W6" s="67" t="s">
        <v>40</v>
      </c>
      <c r="X6" s="68" t="s">
        <v>41</v>
      </c>
      <c r="Y6" s="68" t="s">
        <v>42</v>
      </c>
      <c r="Z6" s="93" t="s">
        <v>43</v>
      </c>
      <c r="AA6" s="91">
        <v>80</v>
      </c>
      <c r="AB6" s="68">
        <v>10</v>
      </c>
      <c r="AC6" s="92">
        <f t="shared" si="5"/>
        <v>800</v>
      </c>
      <c r="AD6" s="93">
        <f t="shared" si="6"/>
        <v>4800</v>
      </c>
    </row>
    <row r="7" spans="1:30" s="49" customFormat="1" ht="36" customHeight="1" x14ac:dyDescent="0.15">
      <c r="A7" s="464"/>
      <c r="B7" s="219" t="s">
        <v>52</v>
      </c>
      <c r="C7" s="220" t="s">
        <v>53</v>
      </c>
      <c r="D7" s="220" t="s">
        <v>54</v>
      </c>
      <c r="E7" s="221">
        <v>2202991519</v>
      </c>
      <c r="F7" s="222">
        <v>23</v>
      </c>
      <c r="G7" s="221" t="s">
        <v>36</v>
      </c>
      <c r="H7" s="222" t="s">
        <v>37</v>
      </c>
      <c r="I7" s="93" t="s">
        <v>38</v>
      </c>
      <c r="J7" s="264">
        <v>5060455490547</v>
      </c>
      <c r="K7" s="130" t="s">
        <v>55</v>
      </c>
      <c r="L7" s="399" t="s">
        <v>38</v>
      </c>
      <c r="M7" s="400"/>
      <c r="N7" s="67">
        <v>15.05</v>
      </c>
      <c r="O7" s="68">
        <v>1.95</v>
      </c>
      <c r="P7" s="68">
        <v>0.42</v>
      </c>
      <c r="Q7" s="69">
        <v>5.7</v>
      </c>
      <c r="R7" s="70">
        <f t="shared" si="0"/>
        <v>17.420000000000002</v>
      </c>
      <c r="S7" s="71">
        <f t="shared" si="1"/>
        <v>110.22000000000001</v>
      </c>
      <c r="T7" s="134">
        <f t="shared" si="2"/>
        <v>147.42000000000002</v>
      </c>
      <c r="U7" s="69">
        <f t="shared" si="3"/>
        <v>884.5200000000001</v>
      </c>
      <c r="V7" s="71">
        <f t="shared" si="4"/>
        <v>890.22000000000014</v>
      </c>
      <c r="W7" s="67" t="s">
        <v>40</v>
      </c>
      <c r="X7" s="68" t="s">
        <v>41</v>
      </c>
      <c r="Y7" s="68" t="s">
        <v>42</v>
      </c>
      <c r="Z7" s="93" t="s">
        <v>43</v>
      </c>
      <c r="AA7" s="91">
        <v>80</v>
      </c>
      <c r="AB7" s="68">
        <v>10</v>
      </c>
      <c r="AC7" s="92">
        <f t="shared" si="5"/>
        <v>800</v>
      </c>
      <c r="AD7" s="93">
        <f t="shared" si="6"/>
        <v>4800</v>
      </c>
    </row>
    <row r="8" spans="1:30" s="49" customFormat="1" ht="36" customHeight="1" thickBot="1" x14ac:dyDescent="0.2">
      <c r="A8" s="465"/>
      <c r="B8" s="219" t="s">
        <v>56</v>
      </c>
      <c r="C8" s="220" t="s">
        <v>57</v>
      </c>
      <c r="D8" s="220" t="s">
        <v>58</v>
      </c>
      <c r="E8" s="221">
        <v>2202991519</v>
      </c>
      <c r="F8" s="222">
        <v>23</v>
      </c>
      <c r="G8" s="190" t="s">
        <v>36</v>
      </c>
      <c r="H8" s="191" t="s">
        <v>37</v>
      </c>
      <c r="I8" s="183" t="s">
        <v>38</v>
      </c>
      <c r="J8" s="266">
        <v>5060455490615</v>
      </c>
      <c r="K8" s="184" t="s">
        <v>59</v>
      </c>
      <c r="L8" s="401" t="s">
        <v>38</v>
      </c>
      <c r="M8" s="402"/>
      <c r="N8" s="182">
        <v>15.05</v>
      </c>
      <c r="O8" s="185">
        <v>1.95</v>
      </c>
      <c r="P8" s="185">
        <v>0.42</v>
      </c>
      <c r="Q8" s="186">
        <v>5.7</v>
      </c>
      <c r="R8" s="187">
        <f t="shared" si="0"/>
        <v>17.420000000000002</v>
      </c>
      <c r="S8" s="188">
        <f t="shared" si="1"/>
        <v>110.22000000000001</v>
      </c>
      <c r="T8" s="189">
        <f t="shared" si="2"/>
        <v>147.42000000000002</v>
      </c>
      <c r="U8" s="186">
        <f t="shared" si="3"/>
        <v>884.5200000000001</v>
      </c>
      <c r="V8" s="188">
        <f t="shared" si="4"/>
        <v>890.22000000000014</v>
      </c>
      <c r="W8" s="182" t="s">
        <v>40</v>
      </c>
      <c r="X8" s="185" t="s">
        <v>41</v>
      </c>
      <c r="Y8" s="185" t="s">
        <v>42</v>
      </c>
      <c r="Z8" s="183" t="s">
        <v>43</v>
      </c>
      <c r="AA8" s="190">
        <v>80</v>
      </c>
      <c r="AB8" s="185">
        <v>10</v>
      </c>
      <c r="AC8" s="191">
        <f>AB8*AA8</f>
        <v>800</v>
      </c>
      <c r="AD8" s="183">
        <f t="shared" si="6"/>
        <v>4800</v>
      </c>
    </row>
    <row r="9" spans="1:30" s="49" customFormat="1" ht="9" customHeight="1" thickBot="1" x14ac:dyDescent="0.2">
      <c r="A9" s="159"/>
      <c r="B9" s="223"/>
      <c r="C9" s="224"/>
      <c r="D9" s="225"/>
      <c r="E9" s="226"/>
      <c r="F9" s="227"/>
      <c r="G9" s="411"/>
      <c r="H9" s="412"/>
      <c r="I9" s="413"/>
      <c r="J9" s="267"/>
      <c r="K9" s="162"/>
      <c r="L9" s="163"/>
      <c r="M9" s="164"/>
      <c r="N9" s="160"/>
      <c r="O9" s="165"/>
      <c r="P9" s="165"/>
      <c r="Q9" s="166"/>
      <c r="R9" s="167"/>
      <c r="S9" s="168"/>
      <c r="T9" s="169"/>
      <c r="U9" s="166"/>
      <c r="V9" s="168"/>
      <c r="W9" s="160"/>
      <c r="X9" s="165"/>
      <c r="Y9" s="165"/>
      <c r="Z9" s="161"/>
      <c r="AA9" s="170"/>
      <c r="AB9" s="165"/>
      <c r="AC9" s="171"/>
      <c r="AD9" s="161"/>
    </row>
    <row r="10" spans="1:30" s="49" customFormat="1" ht="30" customHeight="1" x14ac:dyDescent="0.15">
      <c r="A10" s="145" t="s">
        <v>60</v>
      </c>
      <c r="B10" s="228" t="s">
        <v>7</v>
      </c>
      <c r="C10" s="225" t="s">
        <v>8</v>
      </c>
      <c r="D10" s="225" t="s">
        <v>9</v>
      </c>
      <c r="E10" s="226" t="s">
        <v>10</v>
      </c>
      <c r="F10" s="227" t="s">
        <v>61</v>
      </c>
      <c r="G10" s="226" t="s">
        <v>12</v>
      </c>
      <c r="H10" s="227" t="s">
        <v>13</v>
      </c>
      <c r="I10" s="277"/>
      <c r="J10" s="268" t="s">
        <v>15</v>
      </c>
      <c r="K10" s="147" t="s">
        <v>16</v>
      </c>
      <c r="L10" s="452"/>
      <c r="M10" s="453"/>
      <c r="N10" s="146" t="s">
        <v>17</v>
      </c>
      <c r="O10" s="148" t="s">
        <v>18</v>
      </c>
      <c r="P10" s="148" t="s">
        <v>19</v>
      </c>
      <c r="Q10" s="149" t="s">
        <v>20</v>
      </c>
      <c r="R10" s="150" t="s">
        <v>21</v>
      </c>
      <c r="S10" s="151" t="s">
        <v>22</v>
      </c>
      <c r="T10" s="152" t="s">
        <v>23</v>
      </c>
      <c r="U10" s="149" t="s">
        <v>24</v>
      </c>
      <c r="V10" s="151" t="s">
        <v>25</v>
      </c>
      <c r="W10" s="146" t="s">
        <v>62</v>
      </c>
      <c r="X10" s="148" t="s">
        <v>18</v>
      </c>
      <c r="Y10" s="148" t="s">
        <v>19</v>
      </c>
      <c r="Z10" s="153" t="s">
        <v>63</v>
      </c>
      <c r="AA10" s="154" t="s">
        <v>28</v>
      </c>
      <c r="AB10" s="155" t="s">
        <v>29</v>
      </c>
      <c r="AC10" s="156" t="s">
        <v>30</v>
      </c>
      <c r="AD10" s="153" t="s">
        <v>31</v>
      </c>
    </row>
    <row r="11" spans="1:30" s="49" customFormat="1" ht="33" customHeight="1" x14ac:dyDescent="0.15">
      <c r="A11" s="396" t="e" vm="2">
        <v>#VALUE!</v>
      </c>
      <c r="B11" s="229" t="s">
        <v>33</v>
      </c>
      <c r="C11" s="230" t="s">
        <v>64</v>
      </c>
      <c r="D11" s="230" t="s">
        <v>65</v>
      </c>
      <c r="E11" s="231">
        <v>2202991519</v>
      </c>
      <c r="F11" s="232">
        <v>23</v>
      </c>
      <c r="G11" s="233" t="s">
        <v>66</v>
      </c>
      <c r="H11" s="232" t="s">
        <v>67</v>
      </c>
      <c r="I11" s="99" t="s">
        <v>38</v>
      </c>
      <c r="J11" s="269">
        <v>5060455490349</v>
      </c>
      <c r="K11" s="132" t="s">
        <v>68</v>
      </c>
      <c r="L11" s="420" t="s">
        <v>38</v>
      </c>
      <c r="M11" s="421"/>
      <c r="N11" s="72">
        <v>21.35</v>
      </c>
      <c r="O11" s="73">
        <v>2.9</v>
      </c>
      <c r="P11" s="73">
        <v>1.57</v>
      </c>
      <c r="Q11" s="74">
        <v>8.4</v>
      </c>
      <c r="R11" s="75">
        <f>SUM(N11:P11)</f>
        <v>25.82</v>
      </c>
      <c r="S11" s="76">
        <f>(R11*6)+Q11</f>
        <v>163.32000000000002</v>
      </c>
      <c r="T11" s="140">
        <f>R11+520</f>
        <v>545.82000000000005</v>
      </c>
      <c r="U11" s="74">
        <f>T11*6</f>
        <v>3274.92</v>
      </c>
      <c r="V11" s="76">
        <f>U11+Q11</f>
        <v>3283.32</v>
      </c>
      <c r="W11" s="72" t="s">
        <v>69</v>
      </c>
      <c r="X11" s="73" t="s">
        <v>70</v>
      </c>
      <c r="Y11" s="73" t="s">
        <v>71</v>
      </c>
      <c r="Z11" s="99" t="s">
        <v>72</v>
      </c>
      <c r="AA11" s="97">
        <v>45</v>
      </c>
      <c r="AB11" s="73">
        <v>6</v>
      </c>
      <c r="AC11" s="98">
        <f>AB11*AA11</f>
        <v>270</v>
      </c>
      <c r="AD11" s="99">
        <f>AC11*AB11</f>
        <v>1620</v>
      </c>
    </row>
    <row r="12" spans="1:30" s="49" customFormat="1" ht="33" customHeight="1" x14ac:dyDescent="0.15">
      <c r="A12" s="397"/>
      <c r="B12" s="229" t="s">
        <v>44</v>
      </c>
      <c r="C12" s="230" t="s">
        <v>73</v>
      </c>
      <c r="D12" s="230" t="s">
        <v>74</v>
      </c>
      <c r="E12" s="231">
        <v>2202991519</v>
      </c>
      <c r="F12" s="232">
        <v>23</v>
      </c>
      <c r="G12" s="233" t="s">
        <v>66</v>
      </c>
      <c r="H12" s="232" t="s">
        <v>67</v>
      </c>
      <c r="I12" s="99" t="s">
        <v>38</v>
      </c>
      <c r="J12" s="269">
        <v>5060455490400</v>
      </c>
      <c r="K12" s="132" t="s">
        <v>75</v>
      </c>
      <c r="L12" s="420" t="s">
        <v>38</v>
      </c>
      <c r="M12" s="421"/>
      <c r="N12" s="72">
        <v>21.35</v>
      </c>
      <c r="O12" s="73">
        <v>2.9</v>
      </c>
      <c r="P12" s="73">
        <v>1.57</v>
      </c>
      <c r="Q12" s="74">
        <v>8.4</v>
      </c>
      <c r="R12" s="75">
        <f t="shared" ref="R12:R14" si="7">SUM(N12:P12)</f>
        <v>25.82</v>
      </c>
      <c r="S12" s="76">
        <f t="shared" ref="S12:S14" si="8">(R12*6)+Q12</f>
        <v>163.32000000000002</v>
      </c>
      <c r="T12" s="140">
        <v>535</v>
      </c>
      <c r="U12" s="74">
        <f t="shared" ref="U12:U14" si="9">T12*6</f>
        <v>3210</v>
      </c>
      <c r="V12" s="76">
        <f t="shared" ref="V12:V14" si="10">U12+Q12</f>
        <v>3218.4</v>
      </c>
      <c r="W12" s="72" t="s">
        <v>69</v>
      </c>
      <c r="X12" s="73" t="s">
        <v>70</v>
      </c>
      <c r="Y12" s="73" t="s">
        <v>71</v>
      </c>
      <c r="Z12" s="99" t="s">
        <v>72</v>
      </c>
      <c r="AA12" s="97">
        <v>45</v>
      </c>
      <c r="AB12" s="73">
        <v>6</v>
      </c>
      <c r="AC12" s="98">
        <f t="shared" ref="AC12:AC14" si="11">AB12*AA12</f>
        <v>270</v>
      </c>
      <c r="AD12" s="99">
        <f t="shared" ref="AD12:AD14" si="12">AC12*AB12</f>
        <v>1620</v>
      </c>
    </row>
    <row r="13" spans="1:30" s="49" customFormat="1" ht="33" customHeight="1" x14ac:dyDescent="0.15">
      <c r="A13" s="397"/>
      <c r="B13" s="229" t="s">
        <v>48</v>
      </c>
      <c r="C13" s="230" t="s">
        <v>76</v>
      </c>
      <c r="D13" s="230" t="s">
        <v>77</v>
      </c>
      <c r="E13" s="231">
        <v>2202991519</v>
      </c>
      <c r="F13" s="232">
        <v>23</v>
      </c>
      <c r="G13" s="233" t="s">
        <v>66</v>
      </c>
      <c r="H13" s="232" t="s">
        <v>67</v>
      </c>
      <c r="I13" s="99" t="s">
        <v>38</v>
      </c>
      <c r="J13" s="269">
        <v>5060455490387</v>
      </c>
      <c r="K13" s="132" t="s">
        <v>78</v>
      </c>
      <c r="L13" s="420" t="s">
        <v>38</v>
      </c>
      <c r="M13" s="421"/>
      <c r="N13" s="72">
        <v>21.35</v>
      </c>
      <c r="O13" s="73">
        <v>2.9</v>
      </c>
      <c r="P13" s="73">
        <v>1.57</v>
      </c>
      <c r="Q13" s="74">
        <v>8.4</v>
      </c>
      <c r="R13" s="75">
        <f t="shared" si="7"/>
        <v>25.82</v>
      </c>
      <c r="S13" s="76">
        <f t="shared" si="8"/>
        <v>163.32000000000002</v>
      </c>
      <c r="T13" s="140">
        <v>535</v>
      </c>
      <c r="U13" s="74">
        <f t="shared" si="9"/>
        <v>3210</v>
      </c>
      <c r="V13" s="76">
        <f t="shared" si="10"/>
        <v>3218.4</v>
      </c>
      <c r="W13" s="72" t="s">
        <v>69</v>
      </c>
      <c r="X13" s="73" t="s">
        <v>70</v>
      </c>
      <c r="Y13" s="73" t="s">
        <v>71</v>
      </c>
      <c r="Z13" s="99" t="s">
        <v>72</v>
      </c>
      <c r="AA13" s="97">
        <v>45</v>
      </c>
      <c r="AB13" s="73">
        <v>6</v>
      </c>
      <c r="AC13" s="98">
        <f t="shared" si="11"/>
        <v>270</v>
      </c>
      <c r="AD13" s="99">
        <f t="shared" si="12"/>
        <v>1620</v>
      </c>
    </row>
    <row r="14" spans="1:30" s="49" customFormat="1" ht="33" customHeight="1" thickBot="1" x14ac:dyDescent="0.2">
      <c r="A14" s="398"/>
      <c r="B14" s="229" t="s">
        <v>52</v>
      </c>
      <c r="C14" s="230" t="s">
        <v>79</v>
      </c>
      <c r="D14" s="230" t="s">
        <v>80</v>
      </c>
      <c r="E14" s="231">
        <v>2202991519</v>
      </c>
      <c r="F14" s="232">
        <v>23</v>
      </c>
      <c r="G14" s="233" t="s">
        <v>66</v>
      </c>
      <c r="H14" s="232" t="s">
        <v>67</v>
      </c>
      <c r="I14" s="308" t="s">
        <v>38</v>
      </c>
      <c r="J14" s="309">
        <v>5060455490585</v>
      </c>
      <c r="K14" s="310" t="s">
        <v>81</v>
      </c>
      <c r="L14" s="418" t="s">
        <v>38</v>
      </c>
      <c r="M14" s="419"/>
      <c r="N14" s="311">
        <v>21.35</v>
      </c>
      <c r="O14" s="312">
        <v>2.9</v>
      </c>
      <c r="P14" s="312">
        <v>1.57</v>
      </c>
      <c r="Q14" s="313">
        <v>8.4</v>
      </c>
      <c r="R14" s="314">
        <f t="shared" si="7"/>
        <v>25.82</v>
      </c>
      <c r="S14" s="315">
        <f t="shared" si="8"/>
        <v>163.32000000000002</v>
      </c>
      <c r="T14" s="316">
        <v>535</v>
      </c>
      <c r="U14" s="313">
        <f t="shared" si="9"/>
        <v>3210</v>
      </c>
      <c r="V14" s="315">
        <f t="shared" si="10"/>
        <v>3218.4</v>
      </c>
      <c r="W14" s="311" t="s">
        <v>69</v>
      </c>
      <c r="X14" s="312" t="s">
        <v>70</v>
      </c>
      <c r="Y14" s="312" t="s">
        <v>71</v>
      </c>
      <c r="Z14" s="308" t="s">
        <v>72</v>
      </c>
      <c r="AA14" s="231">
        <v>45</v>
      </c>
      <c r="AB14" s="312">
        <v>6</v>
      </c>
      <c r="AC14" s="232">
        <f t="shared" si="11"/>
        <v>270</v>
      </c>
      <c r="AD14" s="308">
        <f t="shared" si="12"/>
        <v>1620</v>
      </c>
    </row>
    <row r="15" spans="1:30" s="49" customFormat="1" ht="30" customHeight="1" x14ac:dyDescent="0.15">
      <c r="A15" s="387" t="e" vm="3">
        <v>#VALUE!</v>
      </c>
      <c r="B15" s="325" t="s">
        <v>7</v>
      </c>
      <c r="C15" s="322" t="s">
        <v>8</v>
      </c>
      <c r="D15" s="326" t="s">
        <v>9</v>
      </c>
      <c r="E15" s="321" t="s">
        <v>10</v>
      </c>
      <c r="F15" s="322" t="s">
        <v>11</v>
      </c>
      <c r="G15" s="321" t="s">
        <v>12</v>
      </c>
      <c r="H15" s="323" t="s">
        <v>13</v>
      </c>
      <c r="I15" s="278" t="s">
        <v>14</v>
      </c>
      <c r="J15" s="318" t="s">
        <v>15</v>
      </c>
      <c r="K15" s="319" t="s">
        <v>16</v>
      </c>
      <c r="L15" s="342"/>
      <c r="M15" s="343"/>
      <c r="N15" s="328" t="s">
        <v>17</v>
      </c>
      <c r="O15" s="329" t="s">
        <v>18</v>
      </c>
      <c r="P15" s="329" t="s">
        <v>19</v>
      </c>
      <c r="Q15" s="330" t="s">
        <v>20</v>
      </c>
      <c r="R15" s="331" t="s">
        <v>21</v>
      </c>
      <c r="S15" s="332" t="s">
        <v>22</v>
      </c>
      <c r="T15" s="333" t="s">
        <v>23</v>
      </c>
      <c r="U15" s="330" t="s">
        <v>24</v>
      </c>
      <c r="V15" s="332" t="s">
        <v>25</v>
      </c>
      <c r="W15" s="328" t="s">
        <v>432</v>
      </c>
      <c r="X15" s="329" t="s">
        <v>18</v>
      </c>
      <c r="Y15" s="329" t="s">
        <v>19</v>
      </c>
      <c r="Z15" s="334" t="s">
        <v>433</v>
      </c>
      <c r="AA15" s="335" t="s">
        <v>28</v>
      </c>
      <c r="AB15" s="336" t="s">
        <v>29</v>
      </c>
      <c r="AC15" s="337" t="s">
        <v>30</v>
      </c>
      <c r="AD15" s="334" t="s">
        <v>31</v>
      </c>
    </row>
    <row r="16" spans="1:30" s="49" customFormat="1" ht="30" customHeight="1" x14ac:dyDescent="0.15">
      <c r="A16" s="388"/>
      <c r="B16" s="327" t="s">
        <v>83</v>
      </c>
      <c r="C16" s="340" t="s">
        <v>435</v>
      </c>
      <c r="D16" s="349" t="s">
        <v>446</v>
      </c>
      <c r="E16" s="109">
        <v>2202991119</v>
      </c>
      <c r="F16" s="90">
        <v>23</v>
      </c>
      <c r="G16" s="317" t="s">
        <v>84</v>
      </c>
      <c r="H16" s="317" t="s">
        <v>85</v>
      </c>
      <c r="I16" s="324" t="s">
        <v>38</v>
      </c>
      <c r="J16" s="320">
        <v>5060455491339</v>
      </c>
      <c r="K16" s="80">
        <v>5060455491353</v>
      </c>
      <c r="L16" s="422" t="s">
        <v>38</v>
      </c>
      <c r="M16" s="423"/>
      <c r="N16" s="109">
        <v>21</v>
      </c>
      <c r="O16" s="90">
        <v>2.9</v>
      </c>
      <c r="P16" s="90">
        <v>1.72</v>
      </c>
      <c r="Q16" s="90">
        <v>7.5</v>
      </c>
      <c r="R16" s="109">
        <f>SUM(N16:P16)</f>
        <v>25.619999999999997</v>
      </c>
      <c r="S16" s="90">
        <f>R16+Q16</f>
        <v>33.119999999999997</v>
      </c>
      <c r="T16" s="90">
        <v>374</v>
      </c>
      <c r="U16" s="90">
        <f>T16*6</f>
        <v>2244</v>
      </c>
      <c r="V16" s="279">
        <f>U16+22</f>
        <v>2266</v>
      </c>
      <c r="W16" s="60" t="s">
        <v>443</v>
      </c>
      <c r="X16" s="61" t="s">
        <v>70</v>
      </c>
      <c r="Y16" s="61" t="s">
        <v>434</v>
      </c>
      <c r="Z16" s="61" t="s">
        <v>444</v>
      </c>
      <c r="AA16" s="61">
        <v>50</v>
      </c>
      <c r="AB16" s="61">
        <v>7</v>
      </c>
      <c r="AC16" s="61">
        <f>AB16*AA16</f>
        <v>350</v>
      </c>
      <c r="AD16" s="62">
        <f>AC16*6</f>
        <v>2100</v>
      </c>
    </row>
    <row r="17" spans="1:30" s="49" customFormat="1" ht="30" customHeight="1" x14ac:dyDescent="0.15">
      <c r="A17" s="388"/>
      <c r="B17" s="327" t="s">
        <v>430</v>
      </c>
      <c r="C17" s="340" t="s">
        <v>436</v>
      </c>
      <c r="D17" s="349" t="s">
        <v>447</v>
      </c>
      <c r="E17" s="109">
        <v>2202991119</v>
      </c>
      <c r="F17" s="90">
        <v>23</v>
      </c>
      <c r="G17" s="317" t="s">
        <v>84</v>
      </c>
      <c r="H17" s="317" t="s">
        <v>85</v>
      </c>
      <c r="I17" s="324" t="s">
        <v>38</v>
      </c>
      <c r="J17" s="320">
        <v>5060455491377</v>
      </c>
      <c r="K17" s="80">
        <v>5060455491384</v>
      </c>
      <c r="L17" s="422" t="s">
        <v>38</v>
      </c>
      <c r="M17" s="423"/>
      <c r="N17" s="109">
        <v>21</v>
      </c>
      <c r="O17" s="90">
        <v>2.9</v>
      </c>
      <c r="P17" s="90">
        <v>1.72</v>
      </c>
      <c r="Q17" s="90">
        <v>7.5</v>
      </c>
      <c r="R17" s="109">
        <f t="shared" ref="R17:R18" si="13">SUM(N17:P17)</f>
        <v>25.619999999999997</v>
      </c>
      <c r="S17" s="90">
        <f t="shared" ref="S17:S18" si="14">R17+Q17</f>
        <v>33.119999999999997</v>
      </c>
      <c r="T17" s="90">
        <v>382</v>
      </c>
      <c r="U17" s="90">
        <f>T17*6</f>
        <v>2292</v>
      </c>
      <c r="V17" s="279">
        <f>U17+22</f>
        <v>2314</v>
      </c>
      <c r="W17" s="60" t="s">
        <v>443</v>
      </c>
      <c r="X17" s="61" t="s">
        <v>70</v>
      </c>
      <c r="Y17" s="61" t="s">
        <v>434</v>
      </c>
      <c r="Z17" s="61" t="s">
        <v>444</v>
      </c>
      <c r="AA17" s="61">
        <v>50</v>
      </c>
      <c r="AB17" s="61">
        <v>7</v>
      </c>
      <c r="AC17" s="61">
        <f t="shared" ref="AC17:AC18" si="15">AB17*AA17</f>
        <v>350</v>
      </c>
      <c r="AD17" s="62">
        <f t="shared" ref="AD17:AD18" si="16">AC17*6</f>
        <v>2100</v>
      </c>
    </row>
    <row r="18" spans="1:30" s="49" customFormat="1" ht="30" customHeight="1" x14ac:dyDescent="0.15">
      <c r="A18" s="388"/>
      <c r="B18" s="327" t="s">
        <v>431</v>
      </c>
      <c r="C18" s="341" t="s">
        <v>437</v>
      </c>
      <c r="D18" s="349" t="s">
        <v>448</v>
      </c>
      <c r="E18" s="109">
        <v>2202991119</v>
      </c>
      <c r="F18" s="90">
        <v>23</v>
      </c>
      <c r="G18" s="317" t="s">
        <v>84</v>
      </c>
      <c r="H18" s="317" t="s">
        <v>85</v>
      </c>
      <c r="I18" s="324" t="s">
        <v>38</v>
      </c>
      <c r="J18" s="320">
        <v>5060455491322</v>
      </c>
      <c r="K18" s="80">
        <v>5060455491346</v>
      </c>
      <c r="L18" s="422" t="s">
        <v>38</v>
      </c>
      <c r="M18" s="423"/>
      <c r="N18" s="109">
        <v>21</v>
      </c>
      <c r="O18" s="90">
        <v>2.9</v>
      </c>
      <c r="P18" s="90">
        <v>1.72</v>
      </c>
      <c r="Q18" s="90">
        <v>7.5</v>
      </c>
      <c r="R18" s="109">
        <f t="shared" si="13"/>
        <v>25.619999999999997</v>
      </c>
      <c r="S18" s="90">
        <f t="shared" si="14"/>
        <v>33.119999999999997</v>
      </c>
      <c r="T18" s="90">
        <v>382</v>
      </c>
      <c r="U18" s="90">
        <f>T18*6</f>
        <v>2292</v>
      </c>
      <c r="V18" s="279">
        <f>U18+22</f>
        <v>2314</v>
      </c>
      <c r="W18" s="60" t="s">
        <v>443</v>
      </c>
      <c r="X18" s="61" t="s">
        <v>70</v>
      </c>
      <c r="Y18" s="61" t="s">
        <v>434</v>
      </c>
      <c r="Z18" s="61" t="s">
        <v>444</v>
      </c>
      <c r="AA18" s="61">
        <v>50</v>
      </c>
      <c r="AB18" s="61">
        <v>7</v>
      </c>
      <c r="AC18" s="61">
        <f t="shared" si="15"/>
        <v>350</v>
      </c>
      <c r="AD18" s="62">
        <f t="shared" si="16"/>
        <v>2100</v>
      </c>
    </row>
    <row r="19" spans="1:30" s="49" customFormat="1" ht="30" customHeight="1" thickBot="1" x14ac:dyDescent="0.2">
      <c r="A19" s="389"/>
      <c r="B19" s="425"/>
      <c r="C19" s="426"/>
      <c r="D19" s="427"/>
      <c r="E19" s="428"/>
      <c r="F19" s="429"/>
      <c r="G19" s="429"/>
      <c r="H19" s="429"/>
      <c r="I19" s="430"/>
      <c r="J19" s="431"/>
      <c r="K19" s="432"/>
      <c r="L19" s="432"/>
      <c r="M19" s="433"/>
      <c r="N19" s="125"/>
      <c r="O19" s="434"/>
      <c r="P19" s="429"/>
      <c r="Q19" s="429"/>
      <c r="R19" s="429"/>
      <c r="S19" s="435"/>
      <c r="T19" s="378"/>
      <c r="U19" s="379"/>
      <c r="V19" s="380"/>
      <c r="W19" s="381"/>
      <c r="X19" s="382"/>
      <c r="Y19" s="382"/>
      <c r="Z19" s="382"/>
      <c r="AA19" s="382"/>
      <c r="AB19" s="382"/>
      <c r="AC19" s="382"/>
      <c r="AD19" s="383"/>
    </row>
    <row r="20" spans="1:30" s="49" customFormat="1" ht="28" customHeight="1" x14ac:dyDescent="0.15">
      <c r="A20" s="192" t="s">
        <v>86</v>
      </c>
      <c r="B20" s="159" t="s">
        <v>7</v>
      </c>
      <c r="C20" s="295" t="s">
        <v>8</v>
      </c>
      <c r="D20" s="295" t="s">
        <v>9</v>
      </c>
      <c r="E20" s="170" t="s">
        <v>10</v>
      </c>
      <c r="F20" s="171" t="s">
        <v>61</v>
      </c>
      <c r="G20" s="170" t="s">
        <v>12</v>
      </c>
      <c r="H20" s="171" t="s">
        <v>13</v>
      </c>
      <c r="I20" s="296" t="s">
        <v>14</v>
      </c>
      <c r="J20" s="375" t="s">
        <v>87</v>
      </c>
      <c r="K20" s="376" t="s">
        <v>88</v>
      </c>
      <c r="L20" s="338" t="s">
        <v>429</v>
      </c>
      <c r="M20" s="299" t="s">
        <v>89</v>
      </c>
      <c r="N20" s="300" t="s">
        <v>90</v>
      </c>
      <c r="O20" s="301" t="s">
        <v>91</v>
      </c>
      <c r="P20" s="438" t="s">
        <v>22</v>
      </c>
      <c r="Q20" s="439"/>
      <c r="R20" s="302" t="s">
        <v>92</v>
      </c>
      <c r="S20" s="303" t="s">
        <v>93</v>
      </c>
      <c r="T20" s="304" t="s">
        <v>94</v>
      </c>
      <c r="U20" s="305" t="s">
        <v>95</v>
      </c>
      <c r="V20" s="306" t="s">
        <v>96</v>
      </c>
      <c r="W20" s="307" t="s">
        <v>90</v>
      </c>
      <c r="X20" s="133" t="s">
        <v>88</v>
      </c>
      <c r="Y20" s="133" t="s">
        <v>97</v>
      </c>
      <c r="Z20" s="299" t="s">
        <v>98</v>
      </c>
      <c r="AA20" s="290" t="s">
        <v>28</v>
      </c>
      <c r="AB20" s="133" t="s">
        <v>29</v>
      </c>
      <c r="AC20" s="298" t="s">
        <v>30</v>
      </c>
      <c r="AD20" s="299" t="s">
        <v>99</v>
      </c>
    </row>
    <row r="21" spans="1:30" s="49" customFormat="1" ht="73" customHeight="1" x14ac:dyDescent="0.15">
      <c r="A21" s="53" t="e" vm="4">
        <v>#VALUE!</v>
      </c>
      <c r="B21" s="234" t="s">
        <v>100</v>
      </c>
      <c r="C21" s="235" t="s">
        <v>101</v>
      </c>
      <c r="D21" s="235" t="s">
        <v>102</v>
      </c>
      <c r="E21" s="236">
        <v>19049080</v>
      </c>
      <c r="F21" s="237">
        <v>360</v>
      </c>
      <c r="G21" s="238" t="s">
        <v>103</v>
      </c>
      <c r="H21" s="237" t="s">
        <v>104</v>
      </c>
      <c r="I21" s="100" t="s">
        <v>105</v>
      </c>
      <c r="J21" s="270">
        <v>5060455491001</v>
      </c>
      <c r="K21" s="64">
        <v>5060455491018</v>
      </c>
      <c r="L21" s="339">
        <v>5060455491087</v>
      </c>
      <c r="M21" s="135">
        <v>15060455491084</v>
      </c>
      <c r="N21" s="53">
        <v>0.82</v>
      </c>
      <c r="O21" s="63">
        <v>32</v>
      </c>
      <c r="P21" s="440">
        <f>(N21*12)+O21</f>
        <v>41.84</v>
      </c>
      <c r="Q21" s="441"/>
      <c r="R21" s="64">
        <v>103</v>
      </c>
      <c r="S21" s="65">
        <f>R21+(P21*16)</f>
        <v>772.44</v>
      </c>
      <c r="T21" s="111">
        <f>45+N21</f>
        <v>45.82</v>
      </c>
      <c r="U21" s="116">
        <f>T21+N21</f>
        <v>46.64</v>
      </c>
      <c r="V21" s="141">
        <f>(U21*12)+O21</f>
        <v>591.68000000000006</v>
      </c>
      <c r="W21" s="111" t="s">
        <v>106</v>
      </c>
      <c r="X21" s="63" t="s">
        <v>107</v>
      </c>
      <c r="Y21" s="63" t="s">
        <v>108</v>
      </c>
      <c r="Z21" s="100" t="s">
        <v>109</v>
      </c>
      <c r="AA21" s="53">
        <v>12</v>
      </c>
      <c r="AB21" s="63">
        <v>6</v>
      </c>
      <c r="AC21" s="294">
        <f>AD21/16</f>
        <v>72</v>
      </c>
      <c r="AD21" s="100">
        <v>1152</v>
      </c>
    </row>
    <row r="22" spans="1:30" s="49" customFormat="1" ht="62" customHeight="1" x14ac:dyDescent="0.15">
      <c r="A22" s="53" t="e" vm="5">
        <v>#VALUE!</v>
      </c>
      <c r="B22" s="234" t="s">
        <v>110</v>
      </c>
      <c r="C22" s="235" t="s">
        <v>111</v>
      </c>
      <c r="D22" s="235" t="s">
        <v>112</v>
      </c>
      <c r="E22" s="236">
        <v>19049080</v>
      </c>
      <c r="F22" s="237">
        <v>360</v>
      </c>
      <c r="G22" s="238" t="s">
        <v>103</v>
      </c>
      <c r="H22" s="237" t="s">
        <v>104</v>
      </c>
      <c r="I22" s="100" t="s">
        <v>105</v>
      </c>
      <c r="J22" s="270">
        <v>5060455491025</v>
      </c>
      <c r="K22" s="64">
        <v>5060455491032</v>
      </c>
      <c r="L22" s="339">
        <v>5060455491094</v>
      </c>
      <c r="M22" s="135">
        <v>15060455491091</v>
      </c>
      <c r="N22" s="53">
        <v>0.82</v>
      </c>
      <c r="O22" s="63">
        <v>32</v>
      </c>
      <c r="P22" s="440">
        <f t="shared" ref="P22:P24" si="17">(N22*12)+O22</f>
        <v>41.84</v>
      </c>
      <c r="Q22" s="441"/>
      <c r="R22" s="64">
        <v>103</v>
      </c>
      <c r="S22" s="65">
        <f t="shared" ref="S22:S24" si="18">R22+(P22*16)</f>
        <v>772.44</v>
      </c>
      <c r="T22" s="111">
        <f t="shared" ref="T22:T24" si="19">45+N22</f>
        <v>45.82</v>
      </c>
      <c r="U22" s="116">
        <f t="shared" ref="U22:U24" si="20">T22+N22</f>
        <v>46.64</v>
      </c>
      <c r="V22" s="141">
        <f t="shared" ref="V22:V24" si="21">(U22*12)+O22</f>
        <v>591.68000000000006</v>
      </c>
      <c r="W22" s="111" t="s">
        <v>106</v>
      </c>
      <c r="X22" s="63" t="s">
        <v>107</v>
      </c>
      <c r="Y22" s="63" t="s">
        <v>108</v>
      </c>
      <c r="Z22" s="100" t="s">
        <v>109</v>
      </c>
      <c r="AA22" s="53">
        <v>12</v>
      </c>
      <c r="AB22" s="63">
        <v>6</v>
      </c>
      <c r="AC22" s="294">
        <f t="shared" ref="AC22:AC24" si="22">AD22/16</f>
        <v>72</v>
      </c>
      <c r="AD22" s="100">
        <v>1152</v>
      </c>
    </row>
    <row r="23" spans="1:30" s="49" customFormat="1" ht="62" customHeight="1" x14ac:dyDescent="0.15">
      <c r="A23" s="53" t="e" vm="6">
        <v>#VALUE!</v>
      </c>
      <c r="B23" s="234" t="s">
        <v>113</v>
      </c>
      <c r="C23" s="235" t="s">
        <v>114</v>
      </c>
      <c r="D23" s="235" t="s">
        <v>115</v>
      </c>
      <c r="E23" s="236">
        <v>19049080</v>
      </c>
      <c r="F23" s="237">
        <v>360</v>
      </c>
      <c r="G23" s="238" t="s">
        <v>103</v>
      </c>
      <c r="H23" s="237" t="s">
        <v>104</v>
      </c>
      <c r="I23" s="100" t="s">
        <v>105</v>
      </c>
      <c r="J23" s="270">
        <v>5060455491223</v>
      </c>
      <c r="K23" s="64">
        <v>5060455491209</v>
      </c>
      <c r="L23" s="339">
        <v>5060455491216</v>
      </c>
      <c r="M23" s="135">
        <v>15060455491213</v>
      </c>
      <c r="N23" s="53">
        <v>0.82</v>
      </c>
      <c r="O23" s="63">
        <v>32</v>
      </c>
      <c r="P23" s="440">
        <f t="shared" si="17"/>
        <v>41.84</v>
      </c>
      <c r="Q23" s="441"/>
      <c r="R23" s="64">
        <v>103</v>
      </c>
      <c r="S23" s="65">
        <f t="shared" si="18"/>
        <v>772.44</v>
      </c>
      <c r="T23" s="111">
        <f t="shared" si="19"/>
        <v>45.82</v>
      </c>
      <c r="U23" s="116">
        <f t="shared" si="20"/>
        <v>46.64</v>
      </c>
      <c r="V23" s="141">
        <f t="shared" si="21"/>
        <v>591.68000000000006</v>
      </c>
      <c r="W23" s="111" t="s">
        <v>106</v>
      </c>
      <c r="X23" s="63" t="s">
        <v>107</v>
      </c>
      <c r="Y23" s="63" t="s">
        <v>108</v>
      </c>
      <c r="Z23" s="100" t="s">
        <v>109</v>
      </c>
      <c r="AA23" s="53">
        <v>12</v>
      </c>
      <c r="AB23" s="63">
        <v>6</v>
      </c>
      <c r="AC23" s="294">
        <f t="shared" si="22"/>
        <v>72</v>
      </c>
      <c r="AD23" s="100">
        <v>1152</v>
      </c>
    </row>
    <row r="24" spans="1:30" s="49" customFormat="1" ht="64" customHeight="1" x14ac:dyDescent="0.15">
      <c r="A24" s="236" t="e" vm="7">
        <v>#VALUE!</v>
      </c>
      <c r="B24" s="234" t="s">
        <v>116</v>
      </c>
      <c r="C24" s="352" t="s">
        <v>117</v>
      </c>
      <c r="D24" s="352" t="s">
        <v>118</v>
      </c>
      <c r="E24" s="53">
        <v>19049080</v>
      </c>
      <c r="F24" s="100">
        <v>360</v>
      </c>
      <c r="G24" s="238" t="s">
        <v>103</v>
      </c>
      <c r="H24" s="237" t="s">
        <v>104</v>
      </c>
      <c r="I24" s="355" t="s">
        <v>105</v>
      </c>
      <c r="J24" s="356">
        <v>5060455491193</v>
      </c>
      <c r="K24" s="357">
        <v>5060455491230</v>
      </c>
      <c r="L24" s="358">
        <v>5060455491247</v>
      </c>
      <c r="M24" s="359">
        <v>15060455491244</v>
      </c>
      <c r="N24" s="236">
        <v>0.82</v>
      </c>
      <c r="O24" s="362">
        <v>32</v>
      </c>
      <c r="P24" s="436">
        <f t="shared" si="17"/>
        <v>41.84</v>
      </c>
      <c r="Q24" s="437"/>
      <c r="R24" s="357">
        <v>103</v>
      </c>
      <c r="S24" s="363">
        <f t="shared" si="18"/>
        <v>772.44</v>
      </c>
      <c r="T24" s="364">
        <f t="shared" si="19"/>
        <v>45.82</v>
      </c>
      <c r="U24" s="365">
        <f t="shared" si="20"/>
        <v>46.64</v>
      </c>
      <c r="V24" s="366">
        <f t="shared" si="21"/>
        <v>591.68000000000006</v>
      </c>
      <c r="W24" s="364" t="s">
        <v>106</v>
      </c>
      <c r="X24" s="362" t="s">
        <v>107</v>
      </c>
      <c r="Y24" s="362" t="s">
        <v>108</v>
      </c>
      <c r="Z24" s="355" t="s">
        <v>109</v>
      </c>
      <c r="AA24" s="236">
        <v>12</v>
      </c>
      <c r="AB24" s="362">
        <v>6</v>
      </c>
      <c r="AC24" s="237">
        <f t="shared" si="22"/>
        <v>72</v>
      </c>
      <c r="AD24" s="355">
        <v>1152</v>
      </c>
    </row>
    <row r="25" spans="1:30" s="49" customFormat="1" ht="64" customHeight="1" x14ac:dyDescent="0.15">
      <c r="A25" s="63" t="e" vm="8">
        <v>#VALUE!</v>
      </c>
      <c r="B25" s="354" t="s">
        <v>449</v>
      </c>
      <c r="C25" s="350" t="s">
        <v>451</v>
      </c>
      <c r="D25" s="351" t="s">
        <v>477</v>
      </c>
      <c r="E25" s="53">
        <v>19049080</v>
      </c>
      <c r="F25" s="100">
        <v>360</v>
      </c>
      <c r="G25" s="238" t="s">
        <v>103</v>
      </c>
      <c r="H25" s="237" t="s">
        <v>104</v>
      </c>
      <c r="I25" s="355" t="s">
        <v>454</v>
      </c>
      <c r="J25" s="360">
        <v>5060455491292</v>
      </c>
      <c r="K25" s="64">
        <v>5060455491308</v>
      </c>
      <c r="L25" s="361" t="s">
        <v>38</v>
      </c>
      <c r="M25" s="64"/>
      <c r="N25" s="236">
        <v>0.82</v>
      </c>
      <c r="O25" s="362">
        <v>32</v>
      </c>
      <c r="P25" s="436">
        <f t="shared" ref="P25:P26" si="23">(N25*12)+O25</f>
        <v>41.84</v>
      </c>
      <c r="Q25" s="437"/>
      <c r="R25" s="357">
        <v>103</v>
      </c>
      <c r="S25" s="363">
        <f t="shared" ref="S25:S26" si="24">R25+(P25*16)</f>
        <v>772.44</v>
      </c>
      <c r="T25" s="364">
        <f t="shared" ref="T25:T26" si="25">45+N25</f>
        <v>45.82</v>
      </c>
      <c r="U25" s="365">
        <f t="shared" ref="U25:U26" si="26">T25+N25</f>
        <v>46.64</v>
      </c>
      <c r="V25" s="366">
        <f t="shared" ref="V25:V26" si="27">(U25*12)+O25</f>
        <v>591.68000000000006</v>
      </c>
      <c r="W25" s="364" t="s">
        <v>106</v>
      </c>
      <c r="X25" s="362" t="s">
        <v>107</v>
      </c>
      <c r="Y25" s="362" t="s">
        <v>108</v>
      </c>
      <c r="Z25" s="355" t="s">
        <v>109</v>
      </c>
      <c r="AA25" s="236">
        <v>12</v>
      </c>
      <c r="AB25" s="362">
        <v>6</v>
      </c>
      <c r="AC25" s="237">
        <f t="shared" ref="AC25:AC26" si="28">AD25/16</f>
        <v>72</v>
      </c>
      <c r="AD25" s="355">
        <v>1152</v>
      </c>
    </row>
    <row r="26" spans="1:30" s="49" customFormat="1" ht="64" customHeight="1" thickBot="1" x14ac:dyDescent="0.2">
      <c r="A26" s="63" t="e" vm="9">
        <v>#VALUE!</v>
      </c>
      <c r="B26" s="354" t="s">
        <v>450</v>
      </c>
      <c r="C26" s="235" t="s">
        <v>452</v>
      </c>
      <c r="D26" s="350" t="s">
        <v>453</v>
      </c>
      <c r="E26" s="53">
        <v>19049080</v>
      </c>
      <c r="F26" s="100">
        <v>360</v>
      </c>
      <c r="G26" s="238" t="s">
        <v>103</v>
      </c>
      <c r="H26" s="237" t="s">
        <v>104</v>
      </c>
      <c r="I26" s="355" t="s">
        <v>455</v>
      </c>
      <c r="J26" s="373">
        <v>5060455491391</v>
      </c>
      <c r="K26" s="357">
        <v>5060455491407</v>
      </c>
      <c r="L26" s="374" t="s">
        <v>38</v>
      </c>
      <c r="M26" s="357"/>
      <c r="N26" s="236">
        <v>0.82</v>
      </c>
      <c r="O26" s="362">
        <v>32</v>
      </c>
      <c r="P26" s="436">
        <f t="shared" si="23"/>
        <v>41.84</v>
      </c>
      <c r="Q26" s="437"/>
      <c r="R26" s="357">
        <v>103</v>
      </c>
      <c r="S26" s="363">
        <f t="shared" si="24"/>
        <v>772.44</v>
      </c>
      <c r="T26" s="364">
        <f t="shared" si="25"/>
        <v>45.82</v>
      </c>
      <c r="U26" s="365">
        <f t="shared" si="26"/>
        <v>46.64</v>
      </c>
      <c r="V26" s="366">
        <f t="shared" si="27"/>
        <v>591.68000000000006</v>
      </c>
      <c r="W26" s="364" t="s">
        <v>106</v>
      </c>
      <c r="X26" s="362" t="s">
        <v>107</v>
      </c>
      <c r="Y26" s="362" t="s">
        <v>108</v>
      </c>
      <c r="Z26" s="355" t="s">
        <v>109</v>
      </c>
      <c r="AA26" s="236">
        <v>12</v>
      </c>
      <c r="AB26" s="362">
        <v>6</v>
      </c>
      <c r="AC26" s="237">
        <f t="shared" si="28"/>
        <v>72</v>
      </c>
      <c r="AD26" s="355">
        <v>1152</v>
      </c>
    </row>
    <row r="27" spans="1:30" ht="36" customHeight="1" thickBot="1" x14ac:dyDescent="0.2">
      <c r="A27" s="171"/>
      <c r="B27" s="353"/>
      <c r="C27" s="224"/>
      <c r="D27" s="225"/>
      <c r="E27" s="226"/>
      <c r="F27" s="227"/>
      <c r="G27" s="408" t="s">
        <v>119</v>
      </c>
      <c r="H27" s="409"/>
      <c r="I27" s="410"/>
      <c r="J27" s="492" t="s">
        <v>2</v>
      </c>
      <c r="K27" s="493"/>
      <c r="L27" s="494"/>
      <c r="M27" s="495"/>
      <c r="N27" s="408" t="s">
        <v>3</v>
      </c>
      <c r="O27" s="409"/>
      <c r="P27" s="409"/>
      <c r="Q27" s="409"/>
      <c r="R27" s="409"/>
      <c r="S27" s="496"/>
      <c r="T27" s="408" t="s">
        <v>4</v>
      </c>
      <c r="U27" s="409"/>
      <c r="V27" s="496"/>
      <c r="W27" s="497" t="s">
        <v>5</v>
      </c>
      <c r="X27" s="493"/>
      <c r="Y27" s="493"/>
      <c r="Z27" s="495"/>
      <c r="AA27" s="485" t="s">
        <v>6</v>
      </c>
      <c r="AB27" s="486"/>
      <c r="AC27" s="486"/>
      <c r="AD27" s="487"/>
    </row>
    <row r="28" spans="1:30" s="49" customFormat="1" ht="30" customHeight="1" x14ac:dyDescent="0.15">
      <c r="A28" s="193" t="s">
        <v>120</v>
      </c>
      <c r="B28" s="377" t="s">
        <v>7</v>
      </c>
      <c r="C28" s="377" t="s">
        <v>8</v>
      </c>
      <c r="D28" s="377" t="s">
        <v>9</v>
      </c>
      <c r="E28" s="247"/>
      <c r="F28" s="227"/>
      <c r="G28" s="372" t="s">
        <v>12</v>
      </c>
      <c r="H28" s="171" t="s">
        <v>13</v>
      </c>
      <c r="I28" s="296" t="s">
        <v>14</v>
      </c>
      <c r="J28" s="297" t="s">
        <v>87</v>
      </c>
      <c r="K28" s="133"/>
      <c r="L28" s="133" t="s">
        <v>121</v>
      </c>
      <c r="M28" s="299" t="s">
        <v>122</v>
      </c>
      <c r="N28" s="414" t="s">
        <v>123</v>
      </c>
      <c r="O28" s="415"/>
      <c r="P28" s="491" t="s">
        <v>124</v>
      </c>
      <c r="Q28" s="415"/>
      <c r="R28" s="150" t="s">
        <v>125</v>
      </c>
      <c r="S28" s="151" t="s">
        <v>126</v>
      </c>
      <c r="T28" s="152" t="s">
        <v>127</v>
      </c>
      <c r="U28" s="149" t="s">
        <v>128</v>
      </c>
      <c r="V28" s="151" t="s">
        <v>129</v>
      </c>
      <c r="W28" s="154" t="s">
        <v>130</v>
      </c>
      <c r="X28" s="155" t="s">
        <v>38</v>
      </c>
      <c r="Y28" s="155" t="s">
        <v>131</v>
      </c>
      <c r="Z28" s="153" t="s">
        <v>132</v>
      </c>
      <c r="AA28" s="154" t="s">
        <v>133</v>
      </c>
      <c r="AB28" s="155" t="s">
        <v>29</v>
      </c>
      <c r="AC28" s="156" t="s">
        <v>30</v>
      </c>
      <c r="AD28" s="153" t="s">
        <v>31</v>
      </c>
    </row>
    <row r="29" spans="1:30" s="49" customFormat="1" ht="42" customHeight="1" x14ac:dyDescent="0.15">
      <c r="A29" s="460" t="e" vm="10">
        <v>#VALUE!</v>
      </c>
      <c r="B29" s="239" t="s">
        <v>134</v>
      </c>
      <c r="C29" s="240" t="s">
        <v>135</v>
      </c>
      <c r="D29" s="240" t="s">
        <v>136</v>
      </c>
      <c r="E29" s="241">
        <v>35079090</v>
      </c>
      <c r="F29" s="242">
        <v>360</v>
      </c>
      <c r="G29" s="241" t="s">
        <v>137</v>
      </c>
      <c r="H29" s="242" t="s">
        <v>138</v>
      </c>
      <c r="I29" s="101" t="s">
        <v>139</v>
      </c>
      <c r="J29" s="271">
        <v>5060455490707</v>
      </c>
      <c r="K29" s="56" t="s">
        <v>38</v>
      </c>
      <c r="L29" s="56">
        <v>5060455491056</v>
      </c>
      <c r="M29" s="136">
        <v>5060455491048</v>
      </c>
      <c r="N29" s="416">
        <v>9.5</v>
      </c>
      <c r="O29" s="417"/>
      <c r="P29" s="424">
        <v>95</v>
      </c>
      <c r="Q29" s="417"/>
      <c r="R29" s="56">
        <v>500</v>
      </c>
      <c r="S29" s="66">
        <f>R29+(P29*4)+N29*24</f>
        <v>1108</v>
      </c>
      <c r="T29" s="142">
        <f>150+N29</f>
        <v>159.5</v>
      </c>
      <c r="U29" s="117">
        <f>6*T29</f>
        <v>957</v>
      </c>
      <c r="V29" s="66">
        <f>R29+(U29*4)</f>
        <v>4328</v>
      </c>
      <c r="W29" s="112" t="s">
        <v>140</v>
      </c>
      <c r="X29" s="77" t="s">
        <v>38</v>
      </c>
      <c r="Y29" s="77" t="s">
        <v>141</v>
      </c>
      <c r="Z29" s="101" t="s">
        <v>142</v>
      </c>
      <c r="AA29" s="287">
        <v>25</v>
      </c>
      <c r="AB29" s="77">
        <v>7</v>
      </c>
      <c r="AC29" s="285">
        <f>AB29*AA29</f>
        <v>175</v>
      </c>
      <c r="AD29" s="101">
        <f>AC29*AB29</f>
        <v>1225</v>
      </c>
    </row>
    <row r="30" spans="1:30" s="49" customFormat="1" ht="42" customHeight="1" x14ac:dyDescent="0.15">
      <c r="A30" s="461"/>
      <c r="B30" s="239" t="s">
        <v>143</v>
      </c>
      <c r="C30" s="240" t="s">
        <v>144</v>
      </c>
      <c r="D30" s="240" t="s">
        <v>145</v>
      </c>
      <c r="E30" s="241">
        <v>35079090</v>
      </c>
      <c r="F30" s="242">
        <v>360</v>
      </c>
      <c r="G30" s="241" t="s">
        <v>146</v>
      </c>
      <c r="H30" s="242" t="s">
        <v>147</v>
      </c>
      <c r="I30" s="101" t="s">
        <v>139</v>
      </c>
      <c r="J30" s="271">
        <v>5060455490882</v>
      </c>
      <c r="K30" s="56" t="s">
        <v>38</v>
      </c>
      <c r="L30" s="56">
        <v>5060455490905</v>
      </c>
      <c r="M30" s="136">
        <v>5060455491063</v>
      </c>
      <c r="N30" s="416">
        <v>11</v>
      </c>
      <c r="O30" s="417"/>
      <c r="P30" s="424">
        <v>95</v>
      </c>
      <c r="Q30" s="417"/>
      <c r="R30" s="56">
        <v>500</v>
      </c>
      <c r="S30" s="66">
        <f t="shared" ref="S30:S31" si="29">R30+(P30*4)+N30*24</f>
        <v>1144</v>
      </c>
      <c r="T30" s="142">
        <f>450+N30</f>
        <v>461</v>
      </c>
      <c r="U30" s="117">
        <f t="shared" ref="U30:U31" si="30">6*T30</f>
        <v>2766</v>
      </c>
      <c r="V30" s="66">
        <f t="shared" ref="V30:V31" si="31">R30+(U30*4)</f>
        <v>11564</v>
      </c>
      <c r="W30" s="287" t="s">
        <v>148</v>
      </c>
      <c r="X30" s="77" t="s">
        <v>38</v>
      </c>
      <c r="Y30" s="77" t="s">
        <v>141</v>
      </c>
      <c r="Z30" s="101" t="s">
        <v>142</v>
      </c>
      <c r="AA30" s="287">
        <v>25</v>
      </c>
      <c r="AB30" s="77">
        <v>7</v>
      </c>
      <c r="AC30" s="285">
        <f>AB30*AA30</f>
        <v>175</v>
      </c>
      <c r="AD30" s="101">
        <f t="shared" ref="AD30:AD31" si="32">AC30*AB30</f>
        <v>1225</v>
      </c>
    </row>
    <row r="31" spans="1:30" s="49" customFormat="1" ht="42" customHeight="1" x14ac:dyDescent="0.15">
      <c r="A31" s="462"/>
      <c r="B31" s="239" t="s">
        <v>149</v>
      </c>
      <c r="C31" s="240" t="s">
        <v>150</v>
      </c>
      <c r="D31" s="240" t="s">
        <v>151</v>
      </c>
      <c r="E31" s="241">
        <v>35079090</v>
      </c>
      <c r="F31" s="242">
        <v>360</v>
      </c>
      <c r="G31" s="241" t="s">
        <v>146</v>
      </c>
      <c r="H31" s="242" t="s">
        <v>147</v>
      </c>
      <c r="I31" s="101" t="s">
        <v>139</v>
      </c>
      <c r="J31" s="271">
        <v>5060455490899</v>
      </c>
      <c r="K31" s="56" t="s">
        <v>38</v>
      </c>
      <c r="L31" s="56">
        <v>5060455490912</v>
      </c>
      <c r="M31" s="136">
        <v>5060455491070</v>
      </c>
      <c r="N31" s="416">
        <v>11.5</v>
      </c>
      <c r="O31" s="417"/>
      <c r="P31" s="424">
        <v>95</v>
      </c>
      <c r="Q31" s="417"/>
      <c r="R31" s="56">
        <v>500</v>
      </c>
      <c r="S31" s="66">
        <f t="shared" si="29"/>
        <v>1156</v>
      </c>
      <c r="T31" s="142">
        <f>450+N31</f>
        <v>461.5</v>
      </c>
      <c r="U31" s="117">
        <f t="shared" si="30"/>
        <v>2769</v>
      </c>
      <c r="V31" s="66">
        <f t="shared" si="31"/>
        <v>11576</v>
      </c>
      <c r="W31" s="287" t="s">
        <v>148</v>
      </c>
      <c r="X31" s="77" t="s">
        <v>38</v>
      </c>
      <c r="Y31" s="77" t="s">
        <v>141</v>
      </c>
      <c r="Z31" s="101" t="s">
        <v>142</v>
      </c>
      <c r="AA31" s="287">
        <v>25</v>
      </c>
      <c r="AB31" s="77">
        <v>7</v>
      </c>
      <c r="AC31" s="285">
        <f>AB31*AA31</f>
        <v>175</v>
      </c>
      <c r="AD31" s="101">
        <f t="shared" si="32"/>
        <v>1225</v>
      </c>
    </row>
    <row r="32" spans="1:30" s="49" customFormat="1" ht="42" customHeight="1" x14ac:dyDescent="0.2">
      <c r="A32" s="347"/>
      <c r="B32" s="348" t="s">
        <v>438</v>
      </c>
      <c r="C32" s="240" t="s">
        <v>439</v>
      </c>
      <c r="D32" s="240" t="s">
        <v>440</v>
      </c>
      <c r="E32" s="241">
        <v>35079090</v>
      </c>
      <c r="F32" s="242">
        <v>360</v>
      </c>
      <c r="G32" s="241" t="s">
        <v>441</v>
      </c>
      <c r="H32" s="242" t="s">
        <v>442</v>
      </c>
      <c r="I32" s="101" t="s">
        <v>139</v>
      </c>
      <c r="J32" s="271">
        <v>5060455491360</v>
      </c>
      <c r="K32" s="56" t="s">
        <v>38</v>
      </c>
      <c r="L32" s="344"/>
      <c r="M32" s="136"/>
      <c r="N32" s="416">
        <v>9.5</v>
      </c>
      <c r="O32" s="417"/>
      <c r="P32" s="424">
        <v>96</v>
      </c>
      <c r="Q32" s="417"/>
      <c r="R32" s="56">
        <v>500</v>
      </c>
      <c r="S32" s="66">
        <f>R32+(P32*4)+N32*24</f>
        <v>1112</v>
      </c>
      <c r="T32" s="346">
        <f>180+N32</f>
        <v>189.5</v>
      </c>
      <c r="U32" s="117">
        <f>6*T32</f>
        <v>1137</v>
      </c>
      <c r="V32" s="345">
        <f>R32+(U32*4)</f>
        <v>5048</v>
      </c>
      <c r="W32" s="112" t="s">
        <v>140</v>
      </c>
      <c r="X32" s="77" t="s">
        <v>38</v>
      </c>
      <c r="Y32" s="77" t="s">
        <v>141</v>
      </c>
      <c r="Z32" s="101" t="s">
        <v>142</v>
      </c>
      <c r="AA32" s="287">
        <v>25</v>
      </c>
      <c r="AB32" s="77">
        <v>7</v>
      </c>
      <c r="AC32" s="285">
        <f>AB32*AA32</f>
        <v>175</v>
      </c>
      <c r="AD32" s="101">
        <f>AC32*AB32</f>
        <v>1225</v>
      </c>
    </row>
    <row r="33" spans="1:30" s="49" customFormat="1" ht="30" customHeight="1" x14ac:dyDescent="0.15">
      <c r="A33" s="50" t="s">
        <v>152</v>
      </c>
      <c r="B33" s="214"/>
      <c r="C33" s="243"/>
      <c r="D33" s="215"/>
      <c r="E33" s="94"/>
      <c r="F33" s="292"/>
      <c r="G33" s="405"/>
      <c r="H33" s="406"/>
      <c r="I33" s="407"/>
      <c r="J33" s="272"/>
      <c r="K33" s="61"/>
      <c r="L33" s="79"/>
      <c r="M33" s="62"/>
      <c r="N33" s="469"/>
      <c r="O33" s="476"/>
      <c r="P33" s="476"/>
      <c r="Q33" s="476"/>
      <c r="R33" s="476"/>
      <c r="S33" s="477"/>
      <c r="T33" s="488"/>
      <c r="U33" s="489"/>
      <c r="V33" s="490"/>
      <c r="W33" s="443"/>
      <c r="X33" s="472"/>
      <c r="Y33" s="472"/>
      <c r="Z33" s="473"/>
      <c r="AA33" s="286"/>
      <c r="AB33" s="61"/>
      <c r="AC33" s="79"/>
      <c r="AD33" s="62"/>
    </row>
    <row r="34" spans="1:30" s="49" customFormat="1" ht="35" customHeight="1" x14ac:dyDescent="0.15">
      <c r="A34" s="445" t="e" vm="11">
        <v>#VALUE!</v>
      </c>
      <c r="B34" s="159" t="s">
        <v>7</v>
      </c>
      <c r="C34" s="295" t="s">
        <v>8</v>
      </c>
      <c r="D34" s="295" t="s">
        <v>9</v>
      </c>
      <c r="E34" s="94"/>
      <c r="F34" s="292"/>
      <c r="G34" s="244" t="s">
        <v>12</v>
      </c>
      <c r="H34" s="292" t="s">
        <v>13</v>
      </c>
      <c r="I34" s="279"/>
      <c r="J34" s="272" t="s">
        <v>87</v>
      </c>
      <c r="K34" s="61"/>
      <c r="L34" s="133" t="s">
        <v>121</v>
      </c>
      <c r="M34" s="62" t="s">
        <v>153</v>
      </c>
      <c r="N34" s="469" t="s">
        <v>123</v>
      </c>
      <c r="O34" s="470"/>
      <c r="P34" s="471" t="s">
        <v>124</v>
      </c>
      <c r="Q34" s="470"/>
      <c r="R34" s="121" t="s">
        <v>125</v>
      </c>
      <c r="S34" s="122" t="s">
        <v>126</v>
      </c>
      <c r="T34" s="139" t="s">
        <v>127</v>
      </c>
      <c r="U34" s="78" t="s">
        <v>154</v>
      </c>
      <c r="V34" s="122" t="s">
        <v>129</v>
      </c>
      <c r="W34" s="286" t="s">
        <v>130</v>
      </c>
      <c r="X34" s="61" t="s">
        <v>38</v>
      </c>
      <c r="Y34" s="61" t="s">
        <v>131</v>
      </c>
      <c r="Z34" s="62" t="s">
        <v>132</v>
      </c>
      <c r="AA34" s="286" t="s">
        <v>155</v>
      </c>
      <c r="AB34" s="61" t="s">
        <v>29</v>
      </c>
      <c r="AC34" s="79" t="s">
        <v>30</v>
      </c>
      <c r="AD34" s="62" t="s">
        <v>31</v>
      </c>
    </row>
    <row r="35" spans="1:30" s="49" customFormat="1" ht="35" customHeight="1" x14ac:dyDescent="0.15">
      <c r="A35" s="445"/>
      <c r="B35" s="239" t="s">
        <v>134</v>
      </c>
      <c r="C35" s="240"/>
      <c r="D35" s="240" t="s">
        <v>156</v>
      </c>
      <c r="E35" s="241">
        <v>35079090</v>
      </c>
      <c r="F35" s="242">
        <v>360</v>
      </c>
      <c r="G35" s="241" t="s">
        <v>137</v>
      </c>
      <c r="H35" s="242" t="s">
        <v>138</v>
      </c>
      <c r="I35" s="101" t="s">
        <v>139</v>
      </c>
      <c r="J35" s="271">
        <v>5060455490783</v>
      </c>
      <c r="K35" s="56" t="s">
        <v>38</v>
      </c>
      <c r="L35" s="56" t="s">
        <v>38</v>
      </c>
      <c r="M35" s="136" t="s">
        <v>38</v>
      </c>
      <c r="N35" s="416">
        <v>9.5</v>
      </c>
      <c r="O35" s="417"/>
      <c r="P35" s="424">
        <v>95</v>
      </c>
      <c r="Q35" s="417"/>
      <c r="R35" s="56">
        <v>500</v>
      </c>
      <c r="S35" s="66">
        <f t="shared" ref="S35:S37" si="33">R35+(P35*4)+N35*24</f>
        <v>1108</v>
      </c>
      <c r="T35" s="142">
        <f>150+N35</f>
        <v>159.5</v>
      </c>
      <c r="U35" s="117">
        <f>6*T35</f>
        <v>957</v>
      </c>
      <c r="V35" s="66">
        <f>R35+(U35*4)</f>
        <v>4328</v>
      </c>
      <c r="W35" s="112" t="s">
        <v>140</v>
      </c>
      <c r="X35" s="77" t="s">
        <v>38</v>
      </c>
      <c r="Y35" s="77" t="s">
        <v>141</v>
      </c>
      <c r="Z35" s="101" t="s">
        <v>142</v>
      </c>
      <c r="AA35" s="287">
        <v>25</v>
      </c>
      <c r="AB35" s="77">
        <v>7</v>
      </c>
      <c r="AC35" s="285">
        <f>AB35*AA35</f>
        <v>175</v>
      </c>
      <c r="AD35" s="101">
        <f>AC35*AB35</f>
        <v>1225</v>
      </c>
    </row>
    <row r="36" spans="1:30" s="49" customFormat="1" ht="35" customHeight="1" x14ac:dyDescent="0.15">
      <c r="A36" s="445"/>
      <c r="B36" s="239" t="s">
        <v>44</v>
      </c>
      <c r="C36" s="240"/>
      <c r="D36" s="240" t="s">
        <v>157</v>
      </c>
      <c r="E36" s="241">
        <v>35079090</v>
      </c>
      <c r="F36" s="242">
        <v>360</v>
      </c>
      <c r="G36" s="241" t="s">
        <v>146</v>
      </c>
      <c r="H36" s="242" t="s">
        <v>147</v>
      </c>
      <c r="I36" s="101" t="s">
        <v>139</v>
      </c>
      <c r="J36" s="271">
        <v>5060455490929</v>
      </c>
      <c r="K36" s="56" t="s">
        <v>38</v>
      </c>
      <c r="L36" s="56" t="s">
        <v>38</v>
      </c>
      <c r="M36" s="136" t="s">
        <v>38</v>
      </c>
      <c r="N36" s="416">
        <v>11</v>
      </c>
      <c r="O36" s="417"/>
      <c r="P36" s="424">
        <v>95</v>
      </c>
      <c r="Q36" s="417"/>
      <c r="R36" s="56">
        <v>500</v>
      </c>
      <c r="S36" s="66">
        <f t="shared" si="33"/>
        <v>1144</v>
      </c>
      <c r="T36" s="142">
        <f>450+N36</f>
        <v>461</v>
      </c>
      <c r="U36" s="117">
        <f t="shared" ref="U36:U37" si="34">6*T36</f>
        <v>2766</v>
      </c>
      <c r="V36" s="66">
        <f t="shared" ref="V36:V37" si="35">R36+(U36*4)</f>
        <v>11564</v>
      </c>
      <c r="W36" s="287" t="s">
        <v>148</v>
      </c>
      <c r="X36" s="77" t="s">
        <v>38</v>
      </c>
      <c r="Y36" s="77" t="s">
        <v>141</v>
      </c>
      <c r="Z36" s="101" t="s">
        <v>142</v>
      </c>
      <c r="AA36" s="287">
        <v>25</v>
      </c>
      <c r="AB36" s="77">
        <v>7</v>
      </c>
      <c r="AC36" s="285">
        <f t="shared" ref="AC36:AC37" si="36">AB36*AA36</f>
        <v>175</v>
      </c>
      <c r="AD36" s="101">
        <f t="shared" ref="AD36:AD37" si="37">AC36*AB36</f>
        <v>1225</v>
      </c>
    </row>
    <row r="37" spans="1:30" s="49" customFormat="1" ht="35" customHeight="1" x14ac:dyDescent="0.15">
      <c r="A37" s="445"/>
      <c r="B37" s="239" t="s">
        <v>48</v>
      </c>
      <c r="C37" s="240"/>
      <c r="D37" s="240" t="s">
        <v>158</v>
      </c>
      <c r="E37" s="241">
        <v>35079090</v>
      </c>
      <c r="F37" s="242">
        <v>360</v>
      </c>
      <c r="G37" s="241" t="s">
        <v>146</v>
      </c>
      <c r="H37" s="242" t="s">
        <v>147</v>
      </c>
      <c r="I37" s="101" t="s">
        <v>139</v>
      </c>
      <c r="J37" s="271">
        <v>5060455490936</v>
      </c>
      <c r="K37" s="56" t="s">
        <v>38</v>
      </c>
      <c r="L37" s="56" t="s">
        <v>38</v>
      </c>
      <c r="M37" s="136" t="s">
        <v>38</v>
      </c>
      <c r="N37" s="416">
        <v>11.5</v>
      </c>
      <c r="O37" s="417"/>
      <c r="P37" s="424">
        <v>95</v>
      </c>
      <c r="Q37" s="417"/>
      <c r="R37" s="56">
        <v>500</v>
      </c>
      <c r="S37" s="66">
        <f t="shared" si="33"/>
        <v>1156</v>
      </c>
      <c r="T37" s="142">
        <f>450+N37</f>
        <v>461.5</v>
      </c>
      <c r="U37" s="117">
        <f t="shared" si="34"/>
        <v>2769</v>
      </c>
      <c r="V37" s="66">
        <f t="shared" si="35"/>
        <v>11576</v>
      </c>
      <c r="W37" s="287" t="s">
        <v>148</v>
      </c>
      <c r="X37" s="77" t="s">
        <v>38</v>
      </c>
      <c r="Y37" s="77" t="s">
        <v>141</v>
      </c>
      <c r="Z37" s="101" t="s">
        <v>142</v>
      </c>
      <c r="AA37" s="287">
        <v>25</v>
      </c>
      <c r="AB37" s="77">
        <v>7</v>
      </c>
      <c r="AC37" s="285">
        <f t="shared" si="36"/>
        <v>175</v>
      </c>
      <c r="AD37" s="101">
        <f t="shared" si="37"/>
        <v>1225</v>
      </c>
    </row>
    <row r="38" spans="1:30" s="49" customFormat="1" ht="30" customHeight="1" x14ac:dyDescent="0.15">
      <c r="A38" s="50" t="s">
        <v>159</v>
      </c>
      <c r="B38" s="214"/>
      <c r="C38" s="243"/>
      <c r="D38" s="215"/>
      <c r="E38" s="94"/>
      <c r="F38" s="292"/>
      <c r="G38" s="405"/>
      <c r="H38" s="406"/>
      <c r="I38" s="407"/>
      <c r="J38" s="272"/>
      <c r="K38" s="61"/>
      <c r="L38" s="79"/>
      <c r="M38" s="137"/>
      <c r="N38" s="469"/>
      <c r="O38" s="476"/>
      <c r="P38" s="476"/>
      <c r="Q38" s="476"/>
      <c r="R38" s="476"/>
      <c r="S38" s="477"/>
      <c r="T38" s="488"/>
      <c r="U38" s="489"/>
      <c r="V38" s="490"/>
      <c r="W38" s="443"/>
      <c r="X38" s="472"/>
      <c r="Y38" s="472"/>
      <c r="Z38" s="473"/>
      <c r="AA38" s="286"/>
      <c r="AB38" s="61"/>
      <c r="AC38" s="79"/>
      <c r="AD38" s="62"/>
    </row>
    <row r="39" spans="1:30" s="49" customFormat="1" ht="31" customHeight="1" x14ac:dyDescent="0.15">
      <c r="A39" s="445" t="e" vm="12">
        <v>#VALUE!</v>
      </c>
      <c r="B39" s="159" t="s">
        <v>7</v>
      </c>
      <c r="C39" s="295" t="s">
        <v>8</v>
      </c>
      <c r="D39" s="295" t="s">
        <v>9</v>
      </c>
      <c r="E39" s="94"/>
      <c r="F39" s="292"/>
      <c r="G39" s="244" t="s">
        <v>12</v>
      </c>
      <c r="H39" s="292" t="s">
        <v>13</v>
      </c>
      <c r="I39" s="279"/>
      <c r="J39" s="272" t="s">
        <v>87</v>
      </c>
      <c r="K39" s="61"/>
      <c r="L39" s="133" t="s">
        <v>121</v>
      </c>
      <c r="M39" s="62" t="s">
        <v>153</v>
      </c>
      <c r="N39" s="469" t="s">
        <v>123</v>
      </c>
      <c r="O39" s="470"/>
      <c r="P39" s="471" t="s">
        <v>124</v>
      </c>
      <c r="Q39" s="470"/>
      <c r="R39" s="121" t="s">
        <v>125</v>
      </c>
      <c r="S39" s="122" t="s">
        <v>126</v>
      </c>
      <c r="T39" s="139" t="s">
        <v>127</v>
      </c>
      <c r="U39" s="78" t="s">
        <v>154</v>
      </c>
      <c r="V39" s="122" t="s">
        <v>129</v>
      </c>
      <c r="W39" s="60" t="s">
        <v>130</v>
      </c>
      <c r="X39" s="51" t="s">
        <v>38</v>
      </c>
      <c r="Y39" s="61" t="s">
        <v>131</v>
      </c>
      <c r="Z39" s="62" t="s">
        <v>132</v>
      </c>
      <c r="AA39" s="286" t="s">
        <v>155</v>
      </c>
      <c r="AB39" s="61" t="s">
        <v>29</v>
      </c>
      <c r="AC39" s="79" t="s">
        <v>30</v>
      </c>
      <c r="AD39" s="62" t="s">
        <v>31</v>
      </c>
    </row>
    <row r="40" spans="1:30" s="49" customFormat="1" ht="31" customHeight="1" x14ac:dyDescent="0.15">
      <c r="A40" s="445"/>
      <c r="B40" s="239" t="s">
        <v>134</v>
      </c>
      <c r="C40" s="240" t="s">
        <v>160</v>
      </c>
      <c r="D40" s="240" t="s">
        <v>161</v>
      </c>
      <c r="E40" s="241">
        <v>35079090</v>
      </c>
      <c r="F40" s="242">
        <v>360</v>
      </c>
      <c r="G40" s="241" t="s">
        <v>137</v>
      </c>
      <c r="H40" s="242" t="s">
        <v>138</v>
      </c>
      <c r="I40" s="101" t="s">
        <v>139</v>
      </c>
      <c r="J40" s="271">
        <v>5060455490820</v>
      </c>
      <c r="K40" s="56" t="s">
        <v>38</v>
      </c>
      <c r="L40" s="56" t="s">
        <v>38</v>
      </c>
      <c r="M40" s="136" t="s">
        <v>38</v>
      </c>
      <c r="N40" s="416">
        <v>9.5</v>
      </c>
      <c r="O40" s="417"/>
      <c r="P40" s="424">
        <v>95</v>
      </c>
      <c r="Q40" s="417"/>
      <c r="R40" s="56">
        <v>500</v>
      </c>
      <c r="S40" s="66">
        <f t="shared" ref="S40:S42" si="38">R40+(P40*4)+N40*24</f>
        <v>1108</v>
      </c>
      <c r="T40" s="142">
        <f>150+N40</f>
        <v>159.5</v>
      </c>
      <c r="U40" s="117">
        <f>6*T40</f>
        <v>957</v>
      </c>
      <c r="V40" s="66">
        <f>R40+(U40*4)</f>
        <v>4328</v>
      </c>
      <c r="W40" s="112" t="s">
        <v>140</v>
      </c>
      <c r="X40" s="77" t="s">
        <v>38</v>
      </c>
      <c r="Y40" s="77" t="s">
        <v>141</v>
      </c>
      <c r="Z40" s="101" t="s">
        <v>142</v>
      </c>
      <c r="AA40" s="287">
        <v>25</v>
      </c>
      <c r="AB40" s="77">
        <v>7</v>
      </c>
      <c r="AC40" s="285">
        <f>AB40*AA40</f>
        <v>175</v>
      </c>
      <c r="AD40" s="101">
        <f>AC40*AB40</f>
        <v>1225</v>
      </c>
    </row>
    <row r="41" spans="1:30" s="49" customFormat="1" ht="31" customHeight="1" x14ac:dyDescent="0.15">
      <c r="A41" s="445"/>
      <c r="B41" s="239" t="s">
        <v>44</v>
      </c>
      <c r="C41" s="240" t="s">
        <v>162</v>
      </c>
      <c r="D41" s="240" t="s">
        <v>163</v>
      </c>
      <c r="E41" s="241">
        <v>35079090</v>
      </c>
      <c r="F41" s="242">
        <v>360</v>
      </c>
      <c r="G41" s="241" t="s">
        <v>146</v>
      </c>
      <c r="H41" s="242" t="s">
        <v>147</v>
      </c>
      <c r="I41" s="101" t="s">
        <v>139</v>
      </c>
      <c r="J41" s="271">
        <v>5060455490943</v>
      </c>
      <c r="K41" s="56" t="s">
        <v>38</v>
      </c>
      <c r="L41" s="56" t="s">
        <v>38</v>
      </c>
      <c r="M41" s="136" t="s">
        <v>38</v>
      </c>
      <c r="N41" s="416">
        <v>11</v>
      </c>
      <c r="O41" s="417"/>
      <c r="P41" s="424">
        <v>95</v>
      </c>
      <c r="Q41" s="417"/>
      <c r="R41" s="56">
        <v>500</v>
      </c>
      <c r="S41" s="66">
        <f t="shared" si="38"/>
        <v>1144</v>
      </c>
      <c r="T41" s="142">
        <f>450+N41</f>
        <v>461</v>
      </c>
      <c r="U41" s="117">
        <f t="shared" ref="U41:U42" si="39">6*T41</f>
        <v>2766</v>
      </c>
      <c r="V41" s="66">
        <f t="shared" ref="V41:V42" si="40">R41+(U41*4)</f>
        <v>11564</v>
      </c>
      <c r="W41" s="287" t="s">
        <v>148</v>
      </c>
      <c r="X41" s="77" t="s">
        <v>38</v>
      </c>
      <c r="Y41" s="77" t="s">
        <v>141</v>
      </c>
      <c r="Z41" s="101" t="s">
        <v>142</v>
      </c>
      <c r="AA41" s="287">
        <v>25</v>
      </c>
      <c r="AB41" s="77">
        <v>7</v>
      </c>
      <c r="AC41" s="285">
        <f t="shared" ref="AC41:AC42" si="41">AB41*AA41</f>
        <v>175</v>
      </c>
      <c r="AD41" s="101">
        <f>AC41*AB41</f>
        <v>1225</v>
      </c>
    </row>
    <row r="42" spans="1:30" s="49" customFormat="1" ht="31" customHeight="1" thickBot="1" x14ac:dyDescent="0.2">
      <c r="A42" s="446"/>
      <c r="B42" s="239" t="s">
        <v>48</v>
      </c>
      <c r="C42" s="240" t="s">
        <v>164</v>
      </c>
      <c r="D42" s="240" t="s">
        <v>165</v>
      </c>
      <c r="E42" s="241">
        <v>35079090</v>
      </c>
      <c r="F42" s="242">
        <v>360</v>
      </c>
      <c r="G42" s="288" t="s">
        <v>146</v>
      </c>
      <c r="H42" s="284" t="s">
        <v>147</v>
      </c>
      <c r="I42" s="194" t="s">
        <v>139</v>
      </c>
      <c r="J42" s="273">
        <v>5060455490950</v>
      </c>
      <c r="K42" s="195" t="s">
        <v>38</v>
      </c>
      <c r="L42" s="195" t="s">
        <v>38</v>
      </c>
      <c r="M42" s="196" t="s">
        <v>38</v>
      </c>
      <c r="N42" s="474">
        <v>11.5</v>
      </c>
      <c r="O42" s="475"/>
      <c r="P42" s="498">
        <v>95</v>
      </c>
      <c r="Q42" s="475"/>
      <c r="R42" s="195">
        <v>500</v>
      </c>
      <c r="S42" s="197">
        <f t="shared" si="38"/>
        <v>1156</v>
      </c>
      <c r="T42" s="198">
        <f>450+N42</f>
        <v>461.5</v>
      </c>
      <c r="U42" s="199">
        <f t="shared" si="39"/>
        <v>2769</v>
      </c>
      <c r="V42" s="197">
        <f t="shared" si="40"/>
        <v>11576</v>
      </c>
      <c r="W42" s="288" t="s">
        <v>148</v>
      </c>
      <c r="X42" s="200" t="s">
        <v>38</v>
      </c>
      <c r="Y42" s="200" t="s">
        <v>141</v>
      </c>
      <c r="Z42" s="194" t="s">
        <v>142</v>
      </c>
      <c r="AA42" s="288">
        <v>25</v>
      </c>
      <c r="AB42" s="200">
        <v>7</v>
      </c>
      <c r="AC42" s="284">
        <f t="shared" si="41"/>
        <v>175</v>
      </c>
      <c r="AD42" s="194">
        <f>AC42*AB42</f>
        <v>1225</v>
      </c>
    </row>
    <row r="43" spans="1:30" s="49" customFormat="1" ht="35" customHeight="1" x14ac:dyDescent="0.15">
      <c r="A43" s="442" t="e" vm="13">
        <v>#VALUE!</v>
      </c>
      <c r="B43" s="223"/>
      <c r="C43" s="245"/>
      <c r="D43" s="246"/>
      <c r="E43" s="226"/>
      <c r="F43" s="247"/>
      <c r="G43" s="384" t="s">
        <v>119</v>
      </c>
      <c r="H43" s="385"/>
      <c r="I43" s="386"/>
      <c r="J43" s="481" t="s">
        <v>2</v>
      </c>
      <c r="K43" s="482"/>
      <c r="L43" s="483"/>
      <c r="M43" s="484"/>
      <c r="N43" s="466" t="s">
        <v>3</v>
      </c>
      <c r="O43" s="467"/>
      <c r="P43" s="467"/>
      <c r="Q43" s="467"/>
      <c r="R43" s="467"/>
      <c r="S43" s="468"/>
      <c r="T43" s="466" t="s">
        <v>4</v>
      </c>
      <c r="U43" s="467"/>
      <c r="V43" s="468"/>
      <c r="W43" s="499" t="s">
        <v>5</v>
      </c>
      <c r="X43" s="482"/>
      <c r="Y43" s="482"/>
      <c r="Z43" s="484"/>
      <c r="AA43" s="478" t="s">
        <v>6</v>
      </c>
      <c r="AB43" s="479"/>
      <c r="AC43" s="479"/>
      <c r="AD43" s="480"/>
    </row>
    <row r="44" spans="1:30" s="49" customFormat="1" ht="30" customHeight="1" x14ac:dyDescent="0.15">
      <c r="A44" s="443"/>
      <c r="B44" s="214" t="s">
        <v>166</v>
      </c>
      <c r="C44" s="243"/>
      <c r="D44" s="215"/>
      <c r="E44" s="94"/>
      <c r="F44" s="292"/>
      <c r="G44" s="244" t="s">
        <v>12</v>
      </c>
      <c r="H44" s="292"/>
      <c r="I44" s="280" t="s">
        <v>14</v>
      </c>
      <c r="J44" s="272" t="s">
        <v>87</v>
      </c>
      <c r="K44" s="80" t="s">
        <v>38</v>
      </c>
      <c r="L44" s="79" t="s">
        <v>167</v>
      </c>
      <c r="M44" s="62"/>
      <c r="N44" s="109" t="s">
        <v>168</v>
      </c>
      <c r="O44" s="90" t="s">
        <v>169</v>
      </c>
      <c r="P44" s="289" t="s">
        <v>19</v>
      </c>
      <c r="Q44" s="90" t="s">
        <v>170</v>
      </c>
      <c r="R44" s="90" t="s">
        <v>171</v>
      </c>
      <c r="S44" s="122" t="s">
        <v>126</v>
      </c>
      <c r="T44" s="139" t="s">
        <v>172</v>
      </c>
      <c r="U44" s="78"/>
      <c r="V44" s="122" t="s">
        <v>173</v>
      </c>
      <c r="W44" s="60" t="s">
        <v>174</v>
      </c>
      <c r="X44" s="51" t="s">
        <v>175</v>
      </c>
      <c r="Y44" s="61" t="s">
        <v>176</v>
      </c>
      <c r="Z44" s="62" t="s">
        <v>177</v>
      </c>
      <c r="AA44" s="286" t="s">
        <v>28</v>
      </c>
      <c r="AB44" s="61" t="s">
        <v>29</v>
      </c>
      <c r="AC44" s="79" t="s">
        <v>30</v>
      </c>
      <c r="AD44" s="62" t="s">
        <v>31</v>
      </c>
    </row>
    <row r="45" spans="1:30" s="49" customFormat="1" ht="57" customHeight="1" x14ac:dyDescent="0.15">
      <c r="A45" s="443"/>
      <c r="B45" s="248" t="s">
        <v>178</v>
      </c>
      <c r="C45" s="249"/>
      <c r="D45" s="249" t="s">
        <v>179</v>
      </c>
      <c r="E45" s="250">
        <v>2106905992</v>
      </c>
      <c r="F45" s="251"/>
      <c r="G45" s="250" t="s">
        <v>180</v>
      </c>
      <c r="H45" s="251" t="s">
        <v>181</v>
      </c>
      <c r="I45" s="103" t="s">
        <v>182</v>
      </c>
      <c r="J45" s="274">
        <v>5060455491254</v>
      </c>
      <c r="K45" s="57" t="s">
        <v>38</v>
      </c>
      <c r="L45" s="58" t="s">
        <v>38</v>
      </c>
      <c r="M45" s="103" t="s">
        <v>38</v>
      </c>
      <c r="N45" s="81">
        <v>4.2</v>
      </c>
      <c r="O45" s="82">
        <f>N45*60</f>
        <v>252</v>
      </c>
      <c r="P45" s="83">
        <v>1.7</v>
      </c>
      <c r="Q45" s="82">
        <v>45</v>
      </c>
      <c r="R45" s="82">
        <v>11.5</v>
      </c>
      <c r="S45" s="84">
        <f>SUM(P45:R45)</f>
        <v>58.2</v>
      </c>
      <c r="T45" s="143">
        <f>S45+O45</f>
        <v>310.2</v>
      </c>
      <c r="U45" s="85" t="s">
        <v>38</v>
      </c>
      <c r="V45" s="84">
        <f>(T45*24)+800</f>
        <v>8244.7999999999993</v>
      </c>
      <c r="W45" s="81" t="s">
        <v>183</v>
      </c>
      <c r="X45" s="82">
        <v>65</v>
      </c>
      <c r="Y45" s="82" t="s">
        <v>184</v>
      </c>
      <c r="Z45" s="103" t="s">
        <v>185</v>
      </c>
      <c r="AA45" s="102">
        <v>7</v>
      </c>
      <c r="AB45" s="82">
        <v>9</v>
      </c>
      <c r="AC45" s="59">
        <f>AB45*AA45</f>
        <v>63</v>
      </c>
      <c r="AD45" s="103">
        <f>AC45*24</f>
        <v>1512</v>
      </c>
    </row>
    <row r="46" spans="1:30" s="49" customFormat="1" ht="30" customHeight="1" thickBot="1" x14ac:dyDescent="0.2">
      <c r="A46" s="444"/>
      <c r="B46" s="214"/>
      <c r="C46" s="243"/>
      <c r="D46" s="215"/>
      <c r="E46" s="94"/>
      <c r="F46" s="292"/>
      <c r="G46" s="281"/>
      <c r="H46" s="282"/>
      <c r="I46" s="283"/>
      <c r="J46" s="275"/>
      <c r="K46" s="104"/>
      <c r="L46" s="105"/>
      <c r="M46" s="106"/>
      <c r="N46" s="125"/>
      <c r="O46" s="126"/>
      <c r="P46" s="126"/>
      <c r="Q46" s="118"/>
      <c r="R46" s="127"/>
      <c r="S46" s="128"/>
      <c r="T46" s="144"/>
      <c r="U46" s="118"/>
      <c r="V46" s="128"/>
      <c r="W46" s="113"/>
      <c r="X46" s="104"/>
      <c r="Y46" s="104"/>
      <c r="Z46" s="106"/>
      <c r="AA46" s="291"/>
      <c r="AB46" s="104"/>
      <c r="AC46" s="105"/>
      <c r="AD46" s="106"/>
    </row>
    <row r="47" spans="1:30" ht="29" customHeight="1" x14ac:dyDescent="0.15">
      <c r="B47" s="245"/>
      <c r="C47" s="245"/>
      <c r="D47" s="246"/>
      <c r="E47" s="247"/>
      <c r="F47" s="247"/>
    </row>
    <row r="48" spans="1:30" ht="30" customHeight="1" x14ac:dyDescent="0.15">
      <c r="B48" s="252"/>
      <c r="C48" s="252"/>
      <c r="D48" s="253"/>
      <c r="E48" s="205"/>
      <c r="F48" s="205"/>
      <c r="G48" s="205"/>
      <c r="H48" s="205"/>
      <c r="J48" s="201"/>
    </row>
    <row r="49" spans="2:10" ht="30" customHeight="1" x14ac:dyDescent="0.15">
      <c r="B49" s="252"/>
      <c r="C49" s="252"/>
      <c r="D49" s="253"/>
      <c r="E49" s="205"/>
      <c r="F49" s="205"/>
      <c r="G49" s="205"/>
      <c r="H49" s="205"/>
    </row>
    <row r="50" spans="2:10" ht="30" customHeight="1" x14ac:dyDescent="0.15">
      <c r="B50" s="252"/>
      <c r="C50" s="252"/>
      <c r="D50" s="253"/>
      <c r="E50" s="205"/>
      <c r="F50" s="205"/>
      <c r="G50" s="205"/>
      <c r="H50" s="205"/>
    </row>
    <row r="51" spans="2:10" ht="30" customHeight="1" x14ac:dyDescent="0.15">
      <c r="B51" s="252"/>
      <c r="C51" s="252"/>
      <c r="D51" s="253"/>
      <c r="E51" s="205"/>
      <c r="F51" s="205"/>
      <c r="G51" s="205"/>
      <c r="H51" s="205"/>
    </row>
    <row r="52" spans="2:10" ht="30" customHeight="1" x14ac:dyDescent="0.15">
      <c r="B52" s="252"/>
      <c r="C52" s="252"/>
      <c r="D52" s="253"/>
      <c r="E52" s="205"/>
      <c r="F52" s="205"/>
      <c r="G52" s="205"/>
      <c r="H52" s="205"/>
    </row>
    <row r="53" spans="2:10" ht="30" customHeight="1" x14ac:dyDescent="0.15">
      <c r="B53" s="252"/>
      <c r="C53" s="252"/>
      <c r="D53" s="253"/>
      <c r="E53" s="205"/>
      <c r="F53" s="205"/>
      <c r="G53" s="205"/>
      <c r="H53" s="205"/>
    </row>
    <row r="54" spans="2:10" ht="30" customHeight="1" x14ac:dyDescent="0.15">
      <c r="B54" s="252"/>
      <c r="C54" s="252"/>
      <c r="D54" s="253"/>
      <c r="E54" s="205"/>
      <c r="F54" s="205"/>
      <c r="G54" s="205"/>
      <c r="H54" s="205"/>
    </row>
    <row r="55" spans="2:10" ht="30" customHeight="1" x14ac:dyDescent="0.15">
      <c r="B55" s="254"/>
      <c r="C55" s="252"/>
      <c r="D55" s="253"/>
      <c r="E55" s="205"/>
      <c r="F55" s="205"/>
      <c r="G55" s="205"/>
      <c r="H55" s="255"/>
    </row>
    <row r="56" spans="2:10" ht="30" customHeight="1" x14ac:dyDescent="0.15">
      <c r="B56" s="252"/>
      <c r="C56" s="252"/>
      <c r="D56" s="253"/>
      <c r="E56" s="205"/>
      <c r="F56" s="205"/>
      <c r="G56" s="205"/>
      <c r="H56" s="255"/>
    </row>
    <row r="57" spans="2:10" ht="30" customHeight="1" thickBot="1" x14ac:dyDescent="0.2">
      <c r="B57" s="252"/>
      <c r="C57" s="252"/>
      <c r="D57" s="253"/>
      <c r="E57" s="205"/>
      <c r="F57" s="205"/>
      <c r="G57" s="205"/>
      <c r="H57" s="205"/>
    </row>
    <row r="58" spans="2:10" ht="30" customHeight="1" x14ac:dyDescent="0.15">
      <c r="B58" s="254"/>
      <c r="C58" s="256"/>
      <c r="D58" s="253"/>
      <c r="E58" s="205"/>
      <c r="F58" s="205"/>
      <c r="G58" s="205"/>
      <c r="H58" s="205"/>
    </row>
    <row r="59" spans="2:10" ht="30" customHeight="1" x14ac:dyDescent="0.15">
      <c r="B59" s="254"/>
      <c r="C59" s="254"/>
      <c r="D59" s="253"/>
      <c r="E59" s="205"/>
      <c r="F59" s="205"/>
      <c r="G59" s="205"/>
      <c r="H59" s="255"/>
      <c r="I59" s="206"/>
      <c r="J59" s="206"/>
    </row>
    <row r="60" spans="2:10" ht="30" customHeight="1" x14ac:dyDescent="0.15">
      <c r="B60" s="254"/>
      <c r="C60" s="254"/>
      <c r="D60" s="257"/>
      <c r="E60" s="205"/>
      <c r="F60" s="205"/>
      <c r="G60" s="205"/>
      <c r="H60" s="255"/>
      <c r="I60" s="207"/>
      <c r="J60" s="207"/>
    </row>
    <row r="61" spans="2:10" ht="30" customHeight="1" x14ac:dyDescent="0.15">
      <c r="B61" s="254"/>
      <c r="C61" s="254"/>
      <c r="D61" s="253"/>
      <c r="E61" s="205"/>
      <c r="F61" s="205"/>
      <c r="G61" s="205"/>
      <c r="H61" s="255"/>
      <c r="I61" s="207"/>
      <c r="J61" s="207"/>
    </row>
    <row r="62" spans="2:10" ht="30" customHeight="1" x14ac:dyDescent="0.15">
      <c r="B62" s="254"/>
      <c r="C62" s="254"/>
      <c r="D62" s="253"/>
      <c r="E62" s="205"/>
      <c r="F62" s="205"/>
      <c r="G62" s="205"/>
      <c r="H62" s="255"/>
      <c r="I62" s="207"/>
      <c r="J62" s="207"/>
    </row>
    <row r="63" spans="2:10" ht="30" customHeight="1" x14ac:dyDescent="0.15">
      <c r="B63" s="254"/>
      <c r="C63" s="254"/>
      <c r="D63" s="253"/>
      <c r="E63" s="205"/>
      <c r="F63" s="205"/>
      <c r="G63" s="205"/>
      <c r="H63" s="255"/>
      <c r="I63" s="207"/>
      <c r="J63" s="207"/>
    </row>
    <row r="64" spans="2:10" ht="30" customHeight="1" x14ac:dyDescent="0.15">
      <c r="B64" s="254"/>
      <c r="C64" s="254"/>
      <c r="D64" s="253"/>
      <c r="E64" s="205"/>
      <c r="F64" s="205"/>
      <c r="G64" s="205"/>
      <c r="H64" s="258"/>
      <c r="J64" s="207"/>
    </row>
    <row r="65" spans="2:10" ht="30" customHeight="1" x14ac:dyDescent="0.15">
      <c r="B65" s="254"/>
      <c r="C65" s="254"/>
      <c r="D65" s="253"/>
      <c r="E65" s="205"/>
      <c r="F65" s="205"/>
      <c r="G65" s="205"/>
      <c r="H65" s="258"/>
      <c r="J65" s="207"/>
    </row>
    <row r="66" spans="2:10" ht="30" customHeight="1" thickBot="1" x14ac:dyDescent="0.2">
      <c r="B66" s="254"/>
      <c r="C66" s="254"/>
      <c r="D66" s="257"/>
      <c r="E66" s="205"/>
      <c r="F66" s="205"/>
      <c r="G66" s="205"/>
      <c r="H66" s="255"/>
      <c r="I66" s="207"/>
      <c r="J66" s="207"/>
    </row>
    <row r="67" spans="2:10" ht="30" customHeight="1" x14ac:dyDescent="0.15">
      <c r="B67" s="254"/>
      <c r="C67" s="256"/>
      <c r="D67" s="253"/>
      <c r="E67" s="205"/>
      <c r="F67" s="205"/>
      <c r="G67" s="205"/>
      <c r="H67" s="255"/>
      <c r="I67" s="207"/>
      <c r="J67" s="207"/>
    </row>
    <row r="68" spans="2:10" ht="30" customHeight="1" thickBot="1" x14ac:dyDescent="0.2">
      <c r="B68" s="254"/>
      <c r="C68" s="254"/>
      <c r="D68" s="257"/>
      <c r="E68" s="205"/>
      <c r="F68" s="205"/>
      <c r="G68" s="205"/>
      <c r="H68" s="206"/>
      <c r="I68" s="207"/>
      <c r="J68" s="207"/>
    </row>
    <row r="69" spans="2:10" ht="30" customHeight="1" thickBot="1" x14ac:dyDescent="0.2">
      <c r="B69" s="254"/>
      <c r="C69" s="254"/>
      <c r="D69" s="253"/>
      <c r="E69" s="259"/>
      <c r="F69" s="259"/>
      <c r="G69" s="205"/>
      <c r="H69" s="206"/>
      <c r="I69" s="207"/>
      <c r="J69" s="207"/>
    </row>
    <row r="70" spans="2:10" ht="30" customHeight="1" x14ac:dyDescent="0.15">
      <c r="B70" s="254"/>
      <c r="C70" s="256"/>
      <c r="D70" s="257"/>
      <c r="E70" s="205"/>
      <c r="F70" s="205"/>
      <c r="G70" s="205"/>
      <c r="H70" s="206"/>
      <c r="I70" s="207"/>
      <c r="J70" s="207"/>
    </row>
    <row r="71" spans="2:10" ht="30" customHeight="1" x14ac:dyDescent="0.15">
      <c r="B71" s="254"/>
      <c r="C71" s="254"/>
      <c r="D71" s="253"/>
      <c r="E71" s="205"/>
      <c r="F71" s="205"/>
      <c r="G71" s="205"/>
      <c r="H71" s="206"/>
      <c r="I71" s="207"/>
      <c r="J71" s="207"/>
    </row>
    <row r="72" spans="2:10" ht="30" customHeight="1" x14ac:dyDescent="0.15">
      <c r="B72" s="254"/>
      <c r="C72" s="254"/>
      <c r="D72" s="257"/>
      <c r="E72" s="258"/>
      <c r="F72" s="258"/>
      <c r="G72" s="258"/>
      <c r="H72" s="255"/>
      <c r="I72" s="207"/>
      <c r="J72" s="207"/>
    </row>
    <row r="73" spans="2:10" ht="30" customHeight="1" x14ac:dyDescent="0.15">
      <c r="B73" s="254"/>
      <c r="C73" s="254"/>
      <c r="D73" s="257"/>
      <c r="E73" s="258"/>
      <c r="F73" s="258"/>
      <c r="G73" s="258"/>
      <c r="H73" s="255"/>
      <c r="I73" s="207"/>
      <c r="J73" s="207"/>
    </row>
    <row r="74" spans="2:10" ht="30" customHeight="1" x14ac:dyDescent="0.15">
      <c r="B74" s="254"/>
      <c r="C74" s="254"/>
      <c r="D74" s="257"/>
      <c r="E74" s="258"/>
      <c r="F74" s="258"/>
      <c r="G74" s="258"/>
      <c r="H74" s="255"/>
      <c r="I74" s="207"/>
      <c r="J74" s="207"/>
    </row>
    <row r="75" spans="2:10" ht="30" customHeight="1" x14ac:dyDescent="0.15">
      <c r="B75" s="254"/>
      <c r="C75" s="254"/>
      <c r="D75" s="257"/>
      <c r="E75" s="258"/>
      <c r="F75" s="258"/>
      <c r="G75" s="258"/>
      <c r="H75" s="255"/>
      <c r="I75" s="207"/>
      <c r="J75" s="208"/>
    </row>
    <row r="76" spans="2:10" ht="30" customHeight="1" x14ac:dyDescent="0.15">
      <c r="B76" s="254"/>
      <c r="C76" s="254"/>
      <c r="D76" s="257"/>
      <c r="E76" s="258"/>
      <c r="F76" s="258"/>
      <c r="G76" s="258"/>
      <c r="H76" s="255"/>
    </row>
    <row r="77" spans="2:10" ht="30" customHeight="1" x14ac:dyDescent="0.15">
      <c r="B77" s="254"/>
      <c r="C77" s="254"/>
      <c r="D77" s="253"/>
      <c r="E77" s="205"/>
      <c r="F77" s="205"/>
      <c r="G77" s="205"/>
      <c r="H77" s="255"/>
    </row>
    <row r="78" spans="2:10" ht="30" customHeight="1" x14ac:dyDescent="0.15">
      <c r="B78" s="254"/>
      <c r="C78" s="254"/>
      <c r="D78" s="253"/>
      <c r="E78" s="205"/>
      <c r="F78" s="205"/>
      <c r="G78" s="205"/>
      <c r="H78" s="255"/>
    </row>
    <row r="79" spans="2:10" ht="30" customHeight="1" x14ac:dyDescent="0.15">
      <c r="B79" s="254"/>
      <c r="C79" s="254"/>
      <c r="D79" s="257"/>
      <c r="E79" s="205"/>
      <c r="F79" s="205"/>
      <c r="G79" s="205"/>
      <c r="H79" s="255"/>
    </row>
    <row r="80" spans="2:10" ht="30" customHeight="1" x14ac:dyDescent="0.15">
      <c r="B80" s="254"/>
      <c r="C80" s="254"/>
      <c r="D80" s="257"/>
      <c r="E80" s="205"/>
      <c r="F80" s="205"/>
      <c r="G80" s="205"/>
      <c r="H80" s="255"/>
    </row>
    <row r="81" spans="2:8" ht="30" customHeight="1" x14ac:dyDescent="0.15">
      <c r="B81" s="254"/>
      <c r="C81" s="254"/>
      <c r="D81" s="257"/>
      <c r="E81" s="205"/>
      <c r="F81" s="205"/>
      <c r="G81" s="205"/>
      <c r="H81" s="255"/>
    </row>
    <row r="82" spans="2:8" ht="30" customHeight="1" x14ac:dyDescent="0.15">
      <c r="B82" s="254"/>
      <c r="C82" s="254"/>
      <c r="D82" s="257"/>
      <c r="E82" s="258"/>
      <c r="F82" s="258"/>
      <c r="G82" s="258"/>
      <c r="H82" s="255"/>
    </row>
    <row r="83" spans="2:8" ht="30" customHeight="1" x14ac:dyDescent="0.15">
      <c r="B83" s="252"/>
      <c r="C83" s="252"/>
      <c r="D83" s="253"/>
      <c r="E83" s="205"/>
      <c r="F83" s="205"/>
      <c r="G83" s="205"/>
      <c r="H83" s="205"/>
    </row>
    <row r="84" spans="2:8" ht="30" customHeight="1" x14ac:dyDescent="0.15">
      <c r="B84" s="209"/>
      <c r="C84" s="209"/>
      <c r="D84" s="54"/>
      <c r="E84" s="201"/>
      <c r="F84" s="201"/>
      <c r="G84" s="201"/>
      <c r="H84" s="201"/>
    </row>
  </sheetData>
  <mergeCells count="91">
    <mergeCell ref="AA43:AD43"/>
    <mergeCell ref="T43:V43"/>
    <mergeCell ref="J43:M43"/>
    <mergeCell ref="AA27:AD27"/>
    <mergeCell ref="T33:V33"/>
    <mergeCell ref="T38:V38"/>
    <mergeCell ref="P28:Q28"/>
    <mergeCell ref="J27:M27"/>
    <mergeCell ref="N27:S27"/>
    <mergeCell ref="T27:V27"/>
    <mergeCell ref="W27:Z27"/>
    <mergeCell ref="P42:Q42"/>
    <mergeCell ref="W43:Z43"/>
    <mergeCell ref="P29:Q29"/>
    <mergeCell ref="P30:Q30"/>
    <mergeCell ref="P31:Q31"/>
    <mergeCell ref="W38:Z38"/>
    <mergeCell ref="N41:O41"/>
    <mergeCell ref="N42:O42"/>
    <mergeCell ref="N33:S33"/>
    <mergeCell ref="N38:S38"/>
    <mergeCell ref="N35:O35"/>
    <mergeCell ref="W33:Z33"/>
    <mergeCell ref="N43:S43"/>
    <mergeCell ref="N36:O36"/>
    <mergeCell ref="N37:O37"/>
    <mergeCell ref="N34:O34"/>
    <mergeCell ref="N39:O39"/>
    <mergeCell ref="N40:O40"/>
    <mergeCell ref="P35:Q35"/>
    <mergeCell ref="P36:Q36"/>
    <mergeCell ref="P37:Q37"/>
    <mergeCell ref="P39:Q39"/>
    <mergeCell ref="P40:Q40"/>
    <mergeCell ref="P41:Q41"/>
    <mergeCell ref="P34:Q34"/>
    <mergeCell ref="A43:A46"/>
    <mergeCell ref="A34:A37"/>
    <mergeCell ref="A39:A42"/>
    <mergeCell ref="J1:M1"/>
    <mergeCell ref="B1:D1"/>
    <mergeCell ref="G1:H1"/>
    <mergeCell ref="L10:M10"/>
    <mergeCell ref="L11:M11"/>
    <mergeCell ref="E1:F1"/>
    <mergeCell ref="L2:M2"/>
    <mergeCell ref="L4:M4"/>
    <mergeCell ref="L3:M3"/>
    <mergeCell ref="A29:A31"/>
    <mergeCell ref="A4:A8"/>
    <mergeCell ref="G43:I43"/>
    <mergeCell ref="G38:I38"/>
    <mergeCell ref="P32:Q32"/>
    <mergeCell ref="B19:D19"/>
    <mergeCell ref="E19:I19"/>
    <mergeCell ref="J19:M19"/>
    <mergeCell ref="O19:S19"/>
    <mergeCell ref="P24:Q24"/>
    <mergeCell ref="P20:Q20"/>
    <mergeCell ref="P21:Q21"/>
    <mergeCell ref="P22:Q22"/>
    <mergeCell ref="P23:Q23"/>
    <mergeCell ref="P25:Q25"/>
    <mergeCell ref="P26:Q26"/>
    <mergeCell ref="G33:I33"/>
    <mergeCell ref="G27:I27"/>
    <mergeCell ref="G9:I9"/>
    <mergeCell ref="N28:O28"/>
    <mergeCell ref="N29:O29"/>
    <mergeCell ref="N30:O30"/>
    <mergeCell ref="N31:O31"/>
    <mergeCell ref="N32:O32"/>
    <mergeCell ref="L14:M14"/>
    <mergeCell ref="L13:M13"/>
    <mergeCell ref="L12:M12"/>
    <mergeCell ref="L16:M16"/>
    <mergeCell ref="L17:M17"/>
    <mergeCell ref="L18:M18"/>
    <mergeCell ref="T19:V19"/>
    <mergeCell ref="W19:AD19"/>
    <mergeCell ref="T1:V1"/>
    <mergeCell ref="N1:S1"/>
    <mergeCell ref="A15:A19"/>
    <mergeCell ref="AA1:AD1"/>
    <mergeCell ref="W1:Z1"/>
    <mergeCell ref="A11:A14"/>
    <mergeCell ref="L5:M5"/>
    <mergeCell ref="L7:M7"/>
    <mergeCell ref="L8:M8"/>
    <mergeCell ref="L6:M6"/>
    <mergeCell ref="A1:A2"/>
  </mergeCells>
  <phoneticPr fontId="29" type="noConversion"/>
  <printOptions horizontalCentered="1"/>
  <pageMargins left="0.25" right="0.25" top="0.36" bottom="0.25" header="0.3" footer="0.3"/>
  <pageSetup paperSize="9" fitToHeight="0" orientation="portrait" horizontalDpi="4294967293" verticalDpi="200" r:id="rId1"/>
  <headerFooter differentFirst="1">
    <oddFooter>Page &amp;P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B53F8-37B6-A345-ADB2-E053511641C0}">
  <dimension ref="A1:L6"/>
  <sheetViews>
    <sheetView workbookViewId="0">
      <selection activeCell="B26" sqref="B26"/>
    </sheetView>
  </sheetViews>
  <sheetFormatPr baseColWidth="10" defaultRowHeight="14" x14ac:dyDescent="0.15"/>
  <cols>
    <col min="1" max="1" width="12" customWidth="1"/>
    <col min="2" max="2" width="46.5" customWidth="1"/>
    <col min="3" max="3" width="21.33203125" customWidth="1"/>
    <col min="4" max="4" width="12.1640625" customWidth="1"/>
    <col min="5" max="5" width="29.83203125" customWidth="1"/>
    <col min="6" max="8" width="14.33203125" customWidth="1"/>
    <col min="9" max="9" width="15.33203125" customWidth="1"/>
    <col min="10" max="10" width="14.33203125" customWidth="1"/>
    <col min="11" max="11" width="13.83203125" customWidth="1"/>
    <col min="12" max="12" width="14.6640625" customWidth="1"/>
  </cols>
  <sheetData>
    <row r="1" spans="1:12" ht="34" customHeight="1" x14ac:dyDescent="0.15">
      <c r="A1" s="368" t="s">
        <v>456</v>
      </c>
      <c r="B1" s="368" t="s">
        <v>457</v>
      </c>
      <c r="C1" s="368" t="s">
        <v>458</v>
      </c>
      <c r="D1" s="368" t="s">
        <v>459</v>
      </c>
      <c r="E1" s="368" t="s">
        <v>460</v>
      </c>
      <c r="F1" s="368" t="s">
        <v>475</v>
      </c>
      <c r="G1" s="368" t="s">
        <v>474</v>
      </c>
      <c r="H1" s="368" t="s">
        <v>473</v>
      </c>
      <c r="I1" s="368" t="s">
        <v>470</v>
      </c>
      <c r="J1" s="368" t="s">
        <v>476</v>
      </c>
      <c r="K1" s="368" t="s">
        <v>471</v>
      </c>
      <c r="L1" s="368" t="s">
        <v>472</v>
      </c>
    </row>
    <row r="2" spans="1:12" ht="17" x14ac:dyDescent="0.15">
      <c r="A2" s="369">
        <v>4965442</v>
      </c>
      <c r="B2" s="369" t="s">
        <v>461</v>
      </c>
      <c r="C2" s="369" t="s">
        <v>462</v>
      </c>
      <c r="D2" s="370">
        <v>90174</v>
      </c>
      <c r="E2" s="369" t="s">
        <v>463</v>
      </c>
      <c r="F2" s="370">
        <v>12</v>
      </c>
      <c r="G2" s="370">
        <f>H2/12</f>
        <v>16</v>
      </c>
      <c r="H2" s="370">
        <f>16*12</f>
        <v>192</v>
      </c>
      <c r="I2" s="370">
        <v>12</v>
      </c>
      <c r="J2" s="370">
        <f>I2*H2</f>
        <v>2304</v>
      </c>
      <c r="K2" s="370">
        <v>7</v>
      </c>
      <c r="L2" s="371">
        <f>K2*J2</f>
        <v>16128</v>
      </c>
    </row>
    <row r="3" spans="1:12" ht="34" x14ac:dyDescent="0.15">
      <c r="A3" s="369">
        <v>4965435</v>
      </c>
      <c r="B3" s="369" t="s">
        <v>464</v>
      </c>
      <c r="C3" s="369" t="s">
        <v>465</v>
      </c>
      <c r="D3" s="370">
        <v>90174</v>
      </c>
      <c r="E3" s="369" t="s">
        <v>463</v>
      </c>
      <c r="F3" s="370">
        <v>12</v>
      </c>
      <c r="G3" s="370">
        <f>H3/12</f>
        <v>16</v>
      </c>
      <c r="H3" s="370">
        <f t="shared" ref="H3:H5" si="0">16*12</f>
        <v>192</v>
      </c>
      <c r="I3" s="370">
        <v>12</v>
      </c>
      <c r="J3" s="370">
        <f t="shared" ref="J3:J5" si="1">I3*H3</f>
        <v>2304</v>
      </c>
      <c r="K3" s="371">
        <v>7</v>
      </c>
      <c r="L3" s="371">
        <f t="shared" ref="L3:L5" si="2">K3*J3</f>
        <v>16128</v>
      </c>
    </row>
    <row r="4" spans="1:12" ht="17" x14ac:dyDescent="0.15">
      <c r="A4" s="369">
        <v>4965428</v>
      </c>
      <c r="B4" s="369" t="s">
        <v>466</v>
      </c>
      <c r="C4" s="369" t="s">
        <v>468</v>
      </c>
      <c r="D4" s="370">
        <v>90174</v>
      </c>
      <c r="E4" s="369" t="s">
        <v>463</v>
      </c>
      <c r="F4" s="370">
        <v>12</v>
      </c>
      <c r="G4" s="370">
        <f>H4/12</f>
        <v>16</v>
      </c>
      <c r="H4" s="370">
        <f t="shared" si="0"/>
        <v>192</v>
      </c>
      <c r="I4" s="370">
        <v>12</v>
      </c>
      <c r="J4" s="370">
        <f t="shared" si="1"/>
        <v>2304</v>
      </c>
      <c r="K4" s="371">
        <v>7</v>
      </c>
      <c r="L4" s="371">
        <f t="shared" si="2"/>
        <v>16128</v>
      </c>
    </row>
    <row r="5" spans="1:12" ht="17" x14ac:dyDescent="0.15">
      <c r="A5" s="369">
        <v>4965411</v>
      </c>
      <c r="B5" s="369" t="s">
        <v>467</v>
      </c>
      <c r="C5" s="369" t="s">
        <v>469</v>
      </c>
      <c r="D5" s="370">
        <v>90174</v>
      </c>
      <c r="E5" s="369" t="s">
        <v>463</v>
      </c>
      <c r="F5" s="370">
        <v>12</v>
      </c>
      <c r="G5" s="370">
        <f>H5/12</f>
        <v>16</v>
      </c>
      <c r="H5" s="370">
        <f t="shared" si="0"/>
        <v>192</v>
      </c>
      <c r="I5" s="370">
        <v>12</v>
      </c>
      <c r="J5" s="370">
        <f t="shared" si="1"/>
        <v>2304</v>
      </c>
      <c r="K5" s="371">
        <v>7</v>
      </c>
      <c r="L5" s="371">
        <f t="shared" si="2"/>
        <v>16128</v>
      </c>
    </row>
    <row r="6" spans="1:12" x14ac:dyDescent="0.15">
      <c r="F6" s="367"/>
      <c r="G6" s="367"/>
      <c r="H6" s="367"/>
      <c r="I6" s="367"/>
      <c r="J6" s="367"/>
      <c r="K6" s="367"/>
      <c r="L6" s="36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B9CBE-3C09-394D-AAC3-19D89FBFA685}">
  <dimension ref="B2:K56"/>
  <sheetViews>
    <sheetView topLeftCell="A48" zoomScale="164" workbookViewId="0">
      <selection activeCell="A16" sqref="A8:XFD16"/>
    </sheetView>
  </sheetViews>
  <sheetFormatPr baseColWidth="10" defaultColWidth="11" defaultRowHeight="14" x14ac:dyDescent="0.15"/>
  <cols>
    <col min="2" max="2" width="36.33203125" customWidth="1"/>
    <col min="3" max="3" width="22.5" customWidth="1"/>
    <col min="5" max="5" width="17" customWidth="1"/>
    <col min="8" max="8" width="17.33203125" customWidth="1"/>
  </cols>
  <sheetData>
    <row r="2" spans="2:11" ht="15" x14ac:dyDescent="0.15">
      <c r="B2" t="s">
        <v>186</v>
      </c>
      <c r="K2" t="s">
        <v>166</v>
      </c>
    </row>
    <row r="4" spans="2:11" ht="15" x14ac:dyDescent="0.15">
      <c r="B4" t="s">
        <v>478</v>
      </c>
    </row>
    <row r="5" spans="2:11" ht="15" x14ac:dyDescent="0.15">
      <c r="B5" t="s">
        <v>479</v>
      </c>
    </row>
    <row r="9" spans="2:11" x14ac:dyDescent="0.15">
      <c r="B9" s="48" t="s">
        <v>187</v>
      </c>
    </row>
    <row r="10" spans="2:11" ht="15" x14ac:dyDescent="0.15">
      <c r="B10" t="s">
        <v>188</v>
      </c>
    </row>
    <row r="11" spans="2:11" ht="15" x14ac:dyDescent="0.15">
      <c r="B11" s="18">
        <f>1152/16</f>
        <v>72</v>
      </c>
      <c r="C11" s="18" t="s">
        <v>189</v>
      </c>
    </row>
    <row r="12" spans="2:11" ht="15" x14ac:dyDescent="0.15">
      <c r="B12" s="18" t="s">
        <v>190</v>
      </c>
      <c r="C12" s="18"/>
    </row>
    <row r="13" spans="2:11" ht="15" x14ac:dyDescent="0.15">
      <c r="B13" s="18">
        <f>72/6</f>
        <v>12</v>
      </c>
      <c r="C13" s="18" t="s">
        <v>191</v>
      </c>
    </row>
    <row r="14" spans="2:11" ht="15" x14ac:dyDescent="0.15">
      <c r="B14" s="18" t="s">
        <v>192</v>
      </c>
      <c r="C14" s="18" t="s">
        <v>193</v>
      </c>
    </row>
    <row r="15" spans="2:11" ht="30" x14ac:dyDescent="0.15">
      <c r="D15" t="s">
        <v>194</v>
      </c>
    </row>
    <row r="16" spans="2:11" ht="15" x14ac:dyDescent="0.15">
      <c r="B16" s="18" t="s">
        <v>195</v>
      </c>
      <c r="C16" s="18" t="s">
        <v>196</v>
      </c>
      <c r="D16">
        <f>1.26+0.15</f>
        <v>1.41</v>
      </c>
    </row>
    <row r="17" spans="2:8" ht="15" x14ac:dyDescent="0.15">
      <c r="B17" s="18" t="s">
        <v>197</v>
      </c>
      <c r="C17" s="18">
        <f>72*8.6</f>
        <v>619.19999999999993</v>
      </c>
    </row>
    <row r="21" spans="2:8" ht="20" x14ac:dyDescent="0.15">
      <c r="B21" s="47" t="s">
        <v>198</v>
      </c>
      <c r="H21" s="47" t="s">
        <v>199</v>
      </c>
    </row>
    <row r="24" spans="2:8" ht="16" x14ac:dyDescent="0.15">
      <c r="B24" s="46"/>
    </row>
    <row r="56" spans="2:2" ht="15" x14ac:dyDescent="0.15">
      <c r="B56" t="s">
        <v>82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351BF-FA88-1942-A6D0-CDE7CE9F0693}">
  <sheetPr>
    <tabColor theme="5" tint="0.39997558519241921"/>
  </sheetPr>
  <dimension ref="A1:R264"/>
  <sheetViews>
    <sheetView topLeftCell="A4" workbookViewId="0">
      <selection activeCell="O10" sqref="O10"/>
    </sheetView>
  </sheetViews>
  <sheetFormatPr baseColWidth="10" defaultColWidth="11" defaultRowHeight="14" x14ac:dyDescent="0.15"/>
  <cols>
    <col min="1" max="1" width="28.33203125" style="2" bestFit="1" customWidth="1"/>
    <col min="2" max="2" width="18.6640625" style="2" bestFit="1" customWidth="1"/>
    <col min="3" max="3" width="12.33203125" style="2" bestFit="1" customWidth="1"/>
    <col min="4" max="4" width="15.83203125" style="2" bestFit="1" customWidth="1"/>
    <col min="5" max="5" width="12.83203125" style="2" bestFit="1" customWidth="1"/>
    <col min="6" max="6" width="18.5" style="2" bestFit="1" customWidth="1"/>
    <col min="7" max="7" width="16.5" style="2" bestFit="1" customWidth="1"/>
    <col min="8" max="8" width="18.6640625" style="2" bestFit="1" customWidth="1"/>
    <col min="9" max="9" width="31.5" style="2" bestFit="1" customWidth="1"/>
    <col min="10" max="10" width="25.6640625" style="2" bestFit="1" customWidth="1"/>
    <col min="11" max="11" width="24.83203125" style="2" bestFit="1" customWidth="1"/>
    <col min="12" max="12" width="21.6640625" style="2" bestFit="1" customWidth="1"/>
    <col min="13" max="13" width="32.1640625" style="2" bestFit="1" customWidth="1"/>
    <col min="14" max="14" width="27.1640625" style="2" bestFit="1" customWidth="1"/>
    <col min="15" max="15" width="34" style="2" customWidth="1"/>
    <col min="16" max="16" width="6.5" style="2" bestFit="1" customWidth="1"/>
    <col min="17" max="17" width="6.33203125" style="2" bestFit="1" customWidth="1"/>
    <col min="18" max="16384" width="11" style="2"/>
  </cols>
  <sheetData>
    <row r="1" spans="1:18" x14ac:dyDescent="0.15">
      <c r="A1" s="1" t="s">
        <v>200</v>
      </c>
      <c r="B1" s="1" t="s">
        <v>201</v>
      </c>
      <c r="C1" s="1" t="s">
        <v>202</v>
      </c>
      <c r="D1" s="1" t="s">
        <v>203</v>
      </c>
      <c r="E1" s="1" t="s">
        <v>204</v>
      </c>
      <c r="F1" s="1" t="s">
        <v>205</v>
      </c>
      <c r="G1" s="1" t="s">
        <v>206</v>
      </c>
      <c r="H1" s="1" t="s">
        <v>207</v>
      </c>
      <c r="I1" s="1" t="s">
        <v>208</v>
      </c>
      <c r="J1" s="1" t="s">
        <v>209</v>
      </c>
      <c r="K1" s="1" t="s">
        <v>210</v>
      </c>
      <c r="L1" s="1" t="s">
        <v>211</v>
      </c>
      <c r="M1" s="1" t="s">
        <v>212</v>
      </c>
      <c r="N1" s="1" t="s">
        <v>213</v>
      </c>
      <c r="O1" s="1" t="s">
        <v>214</v>
      </c>
      <c r="P1" s="1" t="s">
        <v>215</v>
      </c>
      <c r="Q1" s="1" t="s">
        <v>216</v>
      </c>
    </row>
    <row r="2" spans="1:18" ht="285" x14ac:dyDescent="0.15">
      <c r="A2" s="3" t="s">
        <v>217</v>
      </c>
      <c r="B2" s="4" t="s">
        <v>218</v>
      </c>
      <c r="C2" s="4" t="s">
        <v>219</v>
      </c>
      <c r="D2" s="4" t="s">
        <v>220</v>
      </c>
      <c r="E2" s="4" t="s">
        <v>127</v>
      </c>
      <c r="F2" s="4" t="s">
        <v>221</v>
      </c>
      <c r="G2" s="4" t="s">
        <v>222</v>
      </c>
      <c r="H2" s="4" t="s">
        <v>223</v>
      </c>
      <c r="I2" s="4" t="s">
        <v>224</v>
      </c>
      <c r="J2" s="4" t="s">
        <v>225</v>
      </c>
      <c r="K2" s="4" t="s">
        <v>226</v>
      </c>
      <c r="L2" s="4" t="s">
        <v>227</v>
      </c>
      <c r="M2" s="4" t="s">
        <v>228</v>
      </c>
      <c r="N2" s="4" t="s">
        <v>229</v>
      </c>
      <c r="O2" s="4" t="s">
        <v>230</v>
      </c>
      <c r="P2" s="5"/>
      <c r="Q2" s="6"/>
      <c r="R2" s="6"/>
    </row>
    <row r="3" spans="1:18" ht="225" x14ac:dyDescent="0.15">
      <c r="A3" s="3" t="s">
        <v>231</v>
      </c>
      <c r="B3" s="4" t="s">
        <v>232</v>
      </c>
      <c r="C3" s="6" t="s">
        <v>233</v>
      </c>
      <c r="D3" s="6" t="s">
        <v>234</v>
      </c>
      <c r="E3" s="6" t="s">
        <v>235</v>
      </c>
      <c r="F3" s="4" t="s">
        <v>236</v>
      </c>
      <c r="G3" s="4" t="s">
        <v>237</v>
      </c>
      <c r="H3" s="4" t="s">
        <v>238</v>
      </c>
      <c r="I3" s="4" t="s">
        <v>239</v>
      </c>
      <c r="J3" s="4" t="s">
        <v>240</v>
      </c>
      <c r="K3" s="4" t="s">
        <v>241</v>
      </c>
      <c r="L3" s="4" t="s">
        <v>242</v>
      </c>
      <c r="M3" s="4" t="s">
        <v>243</v>
      </c>
      <c r="N3" s="4" t="s">
        <v>244</v>
      </c>
      <c r="O3" s="7" t="s">
        <v>245</v>
      </c>
      <c r="P3" s="8"/>
      <c r="Q3" s="6"/>
      <c r="R3" s="6"/>
    </row>
    <row r="4" spans="1:18" ht="255" x14ac:dyDescent="0.15">
      <c r="A4" s="3" t="s">
        <v>246</v>
      </c>
      <c r="B4" s="4" t="s">
        <v>247</v>
      </c>
      <c r="C4" s="6" t="s">
        <v>248</v>
      </c>
      <c r="D4" s="6" t="s">
        <v>249</v>
      </c>
      <c r="E4" s="6" t="s">
        <v>235</v>
      </c>
      <c r="F4" s="4" t="s">
        <v>250</v>
      </c>
      <c r="G4" s="6" t="s">
        <v>237</v>
      </c>
      <c r="H4" s="4" t="s">
        <v>238</v>
      </c>
      <c r="I4" s="4" t="s">
        <v>239</v>
      </c>
      <c r="J4" s="4" t="s">
        <v>251</v>
      </c>
      <c r="K4" s="4" t="s">
        <v>252</v>
      </c>
      <c r="L4" s="4" t="s">
        <v>253</v>
      </c>
      <c r="M4" s="4"/>
      <c r="N4" s="4" t="s">
        <v>254</v>
      </c>
      <c r="O4" s="7" t="s">
        <v>255</v>
      </c>
      <c r="P4" s="8"/>
      <c r="Q4" s="6"/>
      <c r="R4" s="6"/>
    </row>
    <row r="5" spans="1:18" s="14" customFormat="1" ht="285" x14ac:dyDescent="0.15">
      <c r="A5" s="9" t="s">
        <v>256</v>
      </c>
      <c r="B5" s="10" t="s">
        <v>257</v>
      </c>
      <c r="C5" s="11" t="s">
        <v>258</v>
      </c>
      <c r="D5" s="11" t="s">
        <v>234</v>
      </c>
      <c r="E5" s="10" t="s">
        <v>259</v>
      </c>
      <c r="F5" s="10" t="s">
        <v>260</v>
      </c>
      <c r="G5" s="11" t="s">
        <v>226</v>
      </c>
      <c r="H5" s="10" t="s">
        <v>261</v>
      </c>
      <c r="I5" s="10" t="s">
        <v>224</v>
      </c>
      <c r="J5" s="10" t="s">
        <v>262</v>
      </c>
      <c r="K5" s="10" t="s">
        <v>226</v>
      </c>
      <c r="L5" s="10" t="s">
        <v>263</v>
      </c>
      <c r="M5" s="10" t="s">
        <v>264</v>
      </c>
      <c r="N5" s="11"/>
      <c r="O5" s="12" t="s">
        <v>265</v>
      </c>
      <c r="P5" s="13"/>
      <c r="Q5" s="11"/>
      <c r="R5" s="11"/>
    </row>
    <row r="6" spans="1:18" ht="45" x14ac:dyDescent="0.15">
      <c r="A6" s="15" t="s">
        <v>266</v>
      </c>
      <c r="B6" s="4" t="s">
        <v>267</v>
      </c>
      <c r="C6" s="6" t="s">
        <v>84</v>
      </c>
      <c r="D6" s="6" t="s">
        <v>234</v>
      </c>
      <c r="E6" s="6"/>
      <c r="F6" s="6"/>
      <c r="G6" s="6"/>
      <c r="H6" s="6" t="s">
        <v>268</v>
      </c>
      <c r="I6" s="6"/>
      <c r="J6" s="6"/>
      <c r="K6" s="6"/>
      <c r="L6" s="6"/>
      <c r="M6" s="6"/>
      <c r="N6" s="6"/>
      <c r="O6" s="6"/>
      <c r="P6" s="8"/>
      <c r="Q6" s="6"/>
      <c r="R6" s="6"/>
    </row>
    <row r="7" spans="1:18" x14ac:dyDescent="0.15">
      <c r="A7" s="6" t="s">
        <v>269</v>
      </c>
      <c r="B7" s="6"/>
      <c r="C7" s="6"/>
      <c r="D7" s="6"/>
      <c r="E7" s="6"/>
      <c r="F7" s="6"/>
      <c r="G7" s="6"/>
      <c r="H7" s="6"/>
      <c r="I7" s="6"/>
      <c r="J7" s="6"/>
      <c r="K7" s="6"/>
      <c r="L7" s="6"/>
      <c r="M7" s="6"/>
      <c r="N7" s="6"/>
      <c r="O7" s="6"/>
      <c r="P7" s="8"/>
      <c r="Q7" s="6"/>
      <c r="R7" s="6"/>
    </row>
    <row r="8" spans="1:18" x14ac:dyDescent="0.15">
      <c r="A8" s="6" t="s">
        <v>270</v>
      </c>
      <c r="B8" s="6"/>
      <c r="C8" s="6"/>
      <c r="D8" s="6"/>
      <c r="E8" s="6"/>
      <c r="F8" s="6"/>
      <c r="G8" s="6"/>
      <c r="H8" s="6"/>
      <c r="I8" s="6"/>
      <c r="J8" s="6"/>
      <c r="K8" s="6"/>
      <c r="L8" s="6"/>
      <c r="M8" s="6"/>
      <c r="N8" s="6"/>
      <c r="O8" s="6"/>
      <c r="P8" s="8"/>
      <c r="Q8" s="6"/>
      <c r="R8" s="6"/>
    </row>
    <row r="9" spans="1:18" x14ac:dyDescent="0.15">
      <c r="A9" s="6"/>
      <c r="B9" s="6"/>
      <c r="C9" s="6"/>
      <c r="D9" s="6"/>
      <c r="E9" s="6"/>
      <c r="F9" s="6"/>
      <c r="G9" s="6"/>
      <c r="H9" s="6"/>
      <c r="I9" s="6"/>
      <c r="J9" s="6"/>
      <c r="K9" s="6"/>
      <c r="L9" s="6"/>
      <c r="M9" s="6"/>
      <c r="N9" s="6"/>
      <c r="O9" s="6"/>
      <c r="P9" s="8"/>
      <c r="Q9" s="6"/>
      <c r="R9" s="6"/>
    </row>
    <row r="10" spans="1:18" ht="255" x14ac:dyDescent="0.15">
      <c r="A10" s="3" t="s">
        <v>271</v>
      </c>
      <c r="B10" s="4" t="s">
        <v>218</v>
      </c>
      <c r="C10" s="4" t="s">
        <v>219</v>
      </c>
      <c r="D10" s="4" t="s">
        <v>220</v>
      </c>
      <c r="E10" s="4" t="s">
        <v>127</v>
      </c>
      <c r="F10" s="4" t="s">
        <v>221</v>
      </c>
      <c r="G10" s="4" t="s">
        <v>222</v>
      </c>
      <c r="H10" s="4" t="s">
        <v>272</v>
      </c>
      <c r="I10" s="4"/>
      <c r="J10" s="4"/>
      <c r="K10" s="4"/>
      <c r="L10" s="6"/>
      <c r="M10" s="6"/>
      <c r="N10" s="6"/>
      <c r="O10" s="4" t="s">
        <v>273</v>
      </c>
      <c r="P10" s="8"/>
      <c r="Q10" s="6"/>
      <c r="R10" s="6"/>
    </row>
    <row r="11" spans="1:18" ht="255" x14ac:dyDescent="0.15">
      <c r="A11" s="3" t="s">
        <v>274</v>
      </c>
      <c r="B11" s="4" t="s">
        <v>218</v>
      </c>
      <c r="C11" s="4" t="s">
        <v>219</v>
      </c>
      <c r="D11" s="4" t="s">
        <v>220</v>
      </c>
      <c r="E11" s="4" t="s">
        <v>127</v>
      </c>
      <c r="F11" s="4" t="s">
        <v>221</v>
      </c>
      <c r="G11" s="4" t="s">
        <v>222</v>
      </c>
      <c r="H11" s="4"/>
      <c r="I11" s="4"/>
      <c r="J11" s="4"/>
      <c r="K11" s="4"/>
      <c r="L11" s="6"/>
      <c r="M11" s="6"/>
      <c r="N11" s="6"/>
      <c r="O11" s="4" t="s">
        <v>275</v>
      </c>
      <c r="P11" s="8"/>
      <c r="Q11" s="6"/>
      <c r="R11" s="6"/>
    </row>
    <row r="12" spans="1:18" x14ac:dyDescent="0.15">
      <c r="A12" s="6"/>
      <c r="B12" s="6"/>
      <c r="C12" s="6"/>
      <c r="D12" s="6"/>
      <c r="E12" s="6"/>
      <c r="F12" s="6"/>
      <c r="G12" s="6"/>
      <c r="H12" s="6"/>
      <c r="I12" s="6"/>
      <c r="J12" s="6"/>
      <c r="K12" s="6"/>
      <c r="L12" s="6"/>
      <c r="M12" s="6"/>
      <c r="N12" s="6"/>
      <c r="O12" s="6"/>
      <c r="P12" s="8"/>
      <c r="Q12" s="6"/>
      <c r="R12" s="6"/>
    </row>
    <row r="13" spans="1:18" x14ac:dyDescent="0.15">
      <c r="A13" s="6"/>
      <c r="B13" s="6"/>
      <c r="C13" s="6"/>
      <c r="D13" s="6"/>
      <c r="E13" s="6"/>
      <c r="F13" s="6"/>
      <c r="G13" s="6"/>
      <c r="H13" s="6"/>
      <c r="I13" s="6"/>
      <c r="J13" s="6"/>
      <c r="K13" s="6"/>
      <c r="L13" s="6"/>
      <c r="M13" s="6"/>
      <c r="N13" s="6"/>
      <c r="O13" s="6"/>
      <c r="P13" s="8"/>
      <c r="Q13" s="6"/>
      <c r="R13" s="6"/>
    </row>
    <row r="14" spans="1:18" x14ac:dyDescent="0.15">
      <c r="A14" s="6"/>
      <c r="B14" s="6"/>
      <c r="C14" s="6"/>
      <c r="D14" s="6"/>
      <c r="E14" s="6"/>
      <c r="F14" s="6"/>
      <c r="G14" s="6"/>
      <c r="H14" s="6"/>
      <c r="I14" s="6"/>
      <c r="J14" s="6"/>
      <c r="K14" s="6"/>
      <c r="L14" s="6"/>
      <c r="M14" s="6"/>
      <c r="N14" s="6"/>
      <c r="O14" s="6"/>
      <c r="P14" s="8"/>
      <c r="Q14" s="6"/>
      <c r="R14" s="6"/>
    </row>
    <row r="15" spans="1:18" x14ac:dyDescent="0.15">
      <c r="A15" s="6"/>
      <c r="B15" s="6"/>
      <c r="C15" s="6"/>
      <c r="D15" s="6"/>
      <c r="E15" s="6"/>
      <c r="F15" s="6"/>
      <c r="G15" s="6"/>
      <c r="H15" s="6"/>
      <c r="I15" s="6"/>
      <c r="J15" s="6"/>
      <c r="K15" s="6"/>
      <c r="L15" s="6"/>
      <c r="M15" s="6"/>
      <c r="N15" s="6"/>
      <c r="O15" s="6"/>
      <c r="P15" s="16"/>
      <c r="Q15" s="6"/>
      <c r="R15" s="6"/>
    </row>
    <row r="16" spans="1:18" x14ac:dyDescent="0.15">
      <c r="A16" s="6"/>
      <c r="B16" s="6"/>
      <c r="C16" s="6"/>
      <c r="D16" s="6"/>
      <c r="E16" s="6"/>
      <c r="F16" s="6"/>
      <c r="G16" s="6"/>
      <c r="H16" s="6"/>
      <c r="I16" s="6"/>
      <c r="J16" s="6"/>
      <c r="K16" s="6"/>
      <c r="L16" s="6"/>
      <c r="M16" s="6"/>
      <c r="N16" s="6"/>
      <c r="O16" s="17"/>
      <c r="P16" s="8"/>
      <c r="Q16" s="6"/>
      <c r="R16" s="6"/>
    </row>
    <row r="17" spans="1:18" x14ac:dyDescent="0.15">
      <c r="A17" s="6"/>
      <c r="B17" s="6"/>
      <c r="C17" s="6"/>
      <c r="D17" s="6"/>
      <c r="E17" s="6"/>
      <c r="F17" s="6"/>
      <c r="G17" s="6"/>
      <c r="H17" s="6"/>
      <c r="I17" s="6"/>
      <c r="J17" s="6"/>
      <c r="K17" s="6"/>
      <c r="L17" s="6"/>
      <c r="M17" s="6"/>
      <c r="N17" s="6"/>
      <c r="O17" s="17"/>
      <c r="P17" s="8"/>
      <c r="Q17" s="6"/>
      <c r="R17" s="6"/>
    </row>
    <row r="18" spans="1:18" x14ac:dyDescent="0.15">
      <c r="A18" s="6"/>
      <c r="B18" s="6"/>
      <c r="C18" s="6"/>
      <c r="D18" s="6"/>
      <c r="E18" s="6"/>
      <c r="F18" s="6"/>
      <c r="G18" s="6"/>
      <c r="H18" s="6"/>
      <c r="I18" s="6"/>
      <c r="J18" s="6"/>
      <c r="K18" s="6"/>
      <c r="L18" s="6"/>
      <c r="M18" s="6"/>
      <c r="N18" s="6"/>
      <c r="O18" s="6"/>
      <c r="P18" s="8"/>
      <c r="Q18" s="6"/>
      <c r="R18" s="6"/>
    </row>
    <row r="19" spans="1:18" x14ac:dyDescent="0.15">
      <c r="A19" s="6"/>
      <c r="B19" s="6"/>
      <c r="C19" s="6"/>
      <c r="D19" s="6"/>
      <c r="E19" s="6"/>
      <c r="F19" s="6"/>
      <c r="G19" s="6"/>
      <c r="H19" s="6"/>
      <c r="I19" s="6"/>
      <c r="J19" s="6"/>
      <c r="K19" s="6"/>
      <c r="L19" s="6"/>
      <c r="M19" s="6"/>
      <c r="N19" s="6"/>
      <c r="O19" s="6"/>
      <c r="P19" s="8"/>
      <c r="Q19" s="6"/>
      <c r="R19" s="6"/>
    </row>
    <row r="20" spans="1:18" x14ac:dyDescent="0.15">
      <c r="A20" s="6"/>
      <c r="B20" s="6"/>
      <c r="C20" s="6"/>
      <c r="D20" s="6"/>
      <c r="E20" s="6"/>
      <c r="F20" s="6"/>
      <c r="G20" s="6"/>
      <c r="H20" s="6"/>
      <c r="I20" s="6"/>
      <c r="J20" s="6"/>
      <c r="K20" s="6"/>
      <c r="L20" s="6"/>
      <c r="M20" s="6"/>
      <c r="N20" s="6"/>
      <c r="O20" s="6"/>
      <c r="P20" s="8"/>
      <c r="Q20" s="6"/>
      <c r="R20" s="6"/>
    </row>
    <row r="21" spans="1:18" x14ac:dyDescent="0.15">
      <c r="A21" s="6"/>
      <c r="B21" s="6"/>
      <c r="C21" s="6"/>
      <c r="D21" s="6"/>
      <c r="E21" s="6"/>
      <c r="F21" s="6"/>
      <c r="G21" s="6"/>
      <c r="H21" s="6"/>
      <c r="I21" s="6"/>
      <c r="J21" s="6"/>
      <c r="K21" s="6"/>
      <c r="L21" s="6"/>
      <c r="M21" s="6"/>
      <c r="N21" s="6"/>
      <c r="O21" s="6"/>
      <c r="P21" s="8"/>
      <c r="Q21" s="6"/>
      <c r="R21" s="6"/>
    </row>
    <row r="22" spans="1:18" x14ac:dyDescent="0.15">
      <c r="A22" s="6"/>
      <c r="B22" s="6"/>
      <c r="C22" s="6"/>
      <c r="D22" s="6"/>
      <c r="E22" s="6"/>
      <c r="F22" s="6"/>
      <c r="G22" s="6"/>
      <c r="H22" s="6"/>
      <c r="I22" s="6"/>
      <c r="J22" s="6"/>
      <c r="K22" s="6"/>
      <c r="L22" s="6"/>
      <c r="M22" s="6"/>
      <c r="N22" s="6"/>
      <c r="O22" s="6"/>
      <c r="P22" s="8"/>
      <c r="Q22" s="6"/>
      <c r="R22" s="6"/>
    </row>
    <row r="23" spans="1:18" x14ac:dyDescent="0.15">
      <c r="A23" s="6"/>
      <c r="B23" s="6"/>
      <c r="C23" s="6"/>
      <c r="D23" s="6"/>
      <c r="E23" s="6"/>
      <c r="F23" s="6"/>
      <c r="G23" s="6"/>
      <c r="H23" s="6"/>
      <c r="I23" s="6"/>
      <c r="J23" s="6"/>
      <c r="K23" s="6"/>
      <c r="L23" s="6"/>
      <c r="M23" s="6"/>
      <c r="N23" s="6"/>
      <c r="O23" s="6"/>
      <c r="P23" s="8"/>
      <c r="Q23" s="6"/>
      <c r="R23" s="6"/>
    </row>
    <row r="24" spans="1:18" x14ac:dyDescent="0.15">
      <c r="A24" s="6"/>
      <c r="B24" s="6"/>
      <c r="C24" s="6"/>
      <c r="D24" s="6"/>
      <c r="E24" s="6"/>
      <c r="F24" s="6"/>
      <c r="G24" s="6"/>
      <c r="H24" s="6"/>
      <c r="I24" s="6"/>
      <c r="J24" s="6"/>
      <c r="K24" s="6"/>
      <c r="L24" s="6"/>
      <c r="M24" s="6"/>
      <c r="N24" s="6"/>
      <c r="O24" s="6"/>
      <c r="P24" s="6"/>
      <c r="Q24" s="6"/>
      <c r="R24" s="6"/>
    </row>
    <row r="25" spans="1:18" x14ac:dyDescent="0.15">
      <c r="A25" s="6"/>
      <c r="B25" s="6"/>
      <c r="C25" s="6"/>
      <c r="D25" s="6"/>
      <c r="E25" s="6"/>
      <c r="F25" s="6"/>
      <c r="G25" s="6"/>
      <c r="H25" s="6"/>
      <c r="I25" s="6"/>
      <c r="J25" s="6"/>
      <c r="K25" s="6"/>
      <c r="L25" s="6"/>
      <c r="M25" s="6"/>
      <c r="N25" s="6"/>
      <c r="O25" s="6"/>
      <c r="P25" s="6"/>
      <c r="Q25" s="6"/>
      <c r="R25" s="6"/>
    </row>
    <row r="26" spans="1:18" x14ac:dyDescent="0.15">
      <c r="A26" s="6"/>
      <c r="B26" s="6"/>
      <c r="C26" s="6"/>
      <c r="D26" s="6"/>
      <c r="E26" s="6"/>
      <c r="F26" s="6"/>
      <c r="G26" s="6"/>
      <c r="H26" s="6"/>
      <c r="I26" s="6"/>
      <c r="J26" s="6"/>
      <c r="K26" s="6"/>
      <c r="L26" s="6"/>
      <c r="M26" s="6"/>
      <c r="N26" s="6"/>
      <c r="O26" s="6"/>
      <c r="P26" s="6"/>
      <c r="Q26" s="6"/>
      <c r="R26" s="6"/>
    </row>
    <row r="27" spans="1:18" x14ac:dyDescent="0.15">
      <c r="A27" s="6"/>
      <c r="B27" s="6"/>
      <c r="C27" s="6"/>
      <c r="D27" s="6"/>
      <c r="E27" s="6"/>
      <c r="F27" s="6"/>
      <c r="G27" s="6"/>
      <c r="H27" s="6"/>
      <c r="I27" s="6"/>
      <c r="J27" s="6"/>
      <c r="K27" s="6"/>
      <c r="L27" s="6"/>
      <c r="M27" s="6"/>
      <c r="N27" s="6"/>
      <c r="O27" s="6"/>
      <c r="P27" s="6"/>
      <c r="Q27" s="6"/>
      <c r="R27" s="6"/>
    </row>
    <row r="28" spans="1:18" x14ac:dyDescent="0.15">
      <c r="A28" s="6"/>
      <c r="B28" s="6"/>
      <c r="C28" s="6"/>
      <c r="D28" s="6"/>
      <c r="E28" s="6"/>
      <c r="F28" s="6"/>
      <c r="G28" s="6"/>
      <c r="H28" s="6"/>
      <c r="I28" s="6"/>
      <c r="J28" s="6"/>
      <c r="K28" s="6"/>
      <c r="L28" s="6"/>
      <c r="M28" s="6"/>
      <c r="N28" s="6"/>
      <c r="O28" s="6"/>
      <c r="P28" s="6"/>
      <c r="Q28" s="6"/>
      <c r="R28" s="6"/>
    </row>
    <row r="29" spans="1:18" x14ac:dyDescent="0.15">
      <c r="A29" s="6"/>
      <c r="B29" s="6"/>
      <c r="C29" s="6"/>
      <c r="D29" s="6"/>
      <c r="E29" s="6"/>
      <c r="F29" s="6"/>
      <c r="G29" s="6"/>
      <c r="H29" s="6"/>
      <c r="I29" s="6"/>
      <c r="J29" s="6"/>
      <c r="K29" s="6"/>
      <c r="L29" s="6"/>
      <c r="M29" s="6"/>
      <c r="N29" s="6"/>
      <c r="O29" s="6"/>
      <c r="P29" s="6"/>
      <c r="Q29" s="6"/>
      <c r="R29" s="6"/>
    </row>
    <row r="30" spans="1:18" x14ac:dyDescent="0.15">
      <c r="A30" s="6"/>
      <c r="B30" s="6"/>
      <c r="C30" s="6"/>
      <c r="D30" s="6"/>
      <c r="E30" s="6"/>
      <c r="F30" s="6"/>
      <c r="G30" s="6"/>
      <c r="H30" s="6"/>
      <c r="I30" s="6"/>
      <c r="J30" s="6"/>
      <c r="K30" s="6"/>
      <c r="L30" s="6"/>
      <c r="M30" s="6"/>
      <c r="N30" s="6"/>
      <c r="O30" s="6"/>
      <c r="P30" s="6"/>
      <c r="Q30" s="6"/>
      <c r="R30" s="6"/>
    </row>
    <row r="31" spans="1:18" x14ac:dyDescent="0.15">
      <c r="A31" s="6"/>
      <c r="B31" s="6"/>
      <c r="C31" s="6"/>
      <c r="D31" s="6"/>
      <c r="E31" s="6"/>
      <c r="F31" s="6"/>
      <c r="G31" s="6"/>
      <c r="H31" s="6"/>
      <c r="I31" s="6"/>
      <c r="J31" s="6"/>
      <c r="K31" s="6"/>
      <c r="L31" s="6"/>
      <c r="M31" s="6"/>
      <c r="N31" s="6"/>
      <c r="O31" s="6"/>
      <c r="P31" s="6"/>
      <c r="Q31" s="6"/>
      <c r="R31" s="6"/>
    </row>
    <row r="32" spans="1:18" x14ac:dyDescent="0.15">
      <c r="A32" s="6"/>
      <c r="B32" s="6"/>
      <c r="C32" s="6"/>
      <c r="D32" s="6"/>
      <c r="E32" s="6"/>
      <c r="F32" s="6"/>
      <c r="G32" s="6"/>
      <c r="H32" s="6"/>
      <c r="I32" s="6"/>
      <c r="J32" s="6"/>
      <c r="K32" s="6"/>
      <c r="L32" s="6"/>
      <c r="M32" s="6"/>
      <c r="N32" s="6"/>
      <c r="O32" s="6"/>
      <c r="P32" s="6"/>
      <c r="Q32" s="6"/>
      <c r="R32" s="6"/>
    </row>
    <row r="33" spans="1:18" x14ac:dyDescent="0.15">
      <c r="A33" s="6"/>
      <c r="B33" s="6"/>
      <c r="C33" s="6"/>
      <c r="D33" s="6"/>
      <c r="E33" s="6"/>
      <c r="F33" s="6"/>
      <c r="G33" s="6"/>
      <c r="H33" s="6"/>
      <c r="I33" s="6"/>
      <c r="J33" s="6"/>
      <c r="K33" s="6"/>
      <c r="L33" s="6"/>
      <c r="M33" s="6"/>
      <c r="N33" s="6"/>
      <c r="O33" s="6"/>
      <c r="P33" s="6"/>
      <c r="Q33" s="6"/>
      <c r="R33" s="6"/>
    </row>
    <row r="34" spans="1:18" x14ac:dyDescent="0.15">
      <c r="A34" s="6"/>
      <c r="B34" s="6"/>
      <c r="C34" s="6"/>
      <c r="D34" s="6"/>
      <c r="E34" s="6"/>
      <c r="F34" s="6"/>
      <c r="G34" s="6"/>
      <c r="H34" s="6"/>
      <c r="I34" s="6"/>
      <c r="J34" s="6"/>
      <c r="K34" s="6"/>
      <c r="L34" s="6"/>
      <c r="M34" s="6"/>
      <c r="N34" s="6"/>
      <c r="O34" s="6"/>
      <c r="P34" s="6"/>
      <c r="Q34" s="6"/>
      <c r="R34" s="6"/>
    </row>
    <row r="35" spans="1:18" x14ac:dyDescent="0.15">
      <c r="A35" s="6"/>
      <c r="B35" s="6"/>
      <c r="C35" s="6"/>
      <c r="D35" s="6"/>
      <c r="E35" s="6"/>
      <c r="F35" s="6"/>
      <c r="G35" s="6"/>
      <c r="H35" s="6"/>
      <c r="I35" s="6"/>
      <c r="J35" s="6"/>
      <c r="K35" s="6"/>
      <c r="L35" s="6"/>
      <c r="M35" s="6"/>
      <c r="N35" s="6"/>
      <c r="O35" s="6"/>
      <c r="P35" s="6"/>
      <c r="Q35" s="6"/>
      <c r="R35" s="6"/>
    </row>
    <row r="36" spans="1:18" x14ac:dyDescent="0.15">
      <c r="A36" s="6"/>
      <c r="B36" s="6"/>
      <c r="C36" s="6"/>
      <c r="D36" s="6"/>
      <c r="E36" s="6"/>
      <c r="F36" s="6"/>
      <c r="G36" s="6"/>
      <c r="H36" s="6"/>
      <c r="I36" s="6"/>
      <c r="J36" s="6"/>
      <c r="K36" s="6"/>
      <c r="L36" s="6"/>
      <c r="M36" s="6"/>
      <c r="N36" s="6"/>
      <c r="O36" s="6"/>
      <c r="P36" s="6"/>
      <c r="Q36" s="6"/>
      <c r="R36" s="6"/>
    </row>
    <row r="37" spans="1:18" x14ac:dyDescent="0.15">
      <c r="A37" s="6"/>
      <c r="B37" s="6"/>
      <c r="C37" s="6"/>
      <c r="D37" s="6"/>
      <c r="E37" s="6"/>
      <c r="F37" s="6"/>
      <c r="G37" s="6"/>
      <c r="H37" s="6"/>
      <c r="I37" s="6"/>
      <c r="J37" s="6"/>
      <c r="K37" s="6"/>
      <c r="L37" s="6"/>
      <c r="M37" s="6"/>
      <c r="N37" s="6"/>
      <c r="O37" s="6"/>
      <c r="P37" s="6"/>
      <c r="Q37" s="6"/>
      <c r="R37" s="6"/>
    </row>
    <row r="38" spans="1:18" x14ac:dyDescent="0.15">
      <c r="A38" s="6"/>
      <c r="B38" s="6"/>
      <c r="C38" s="6"/>
      <c r="D38" s="6"/>
      <c r="E38" s="6"/>
      <c r="F38" s="6"/>
      <c r="G38" s="6"/>
      <c r="H38" s="6"/>
      <c r="I38" s="6"/>
      <c r="J38" s="6"/>
      <c r="K38" s="6"/>
      <c r="L38" s="6"/>
      <c r="M38" s="6"/>
      <c r="N38" s="6"/>
      <c r="O38" s="6"/>
      <c r="P38" s="6"/>
      <c r="Q38" s="6"/>
      <c r="R38" s="6"/>
    </row>
    <row r="39" spans="1:18" x14ac:dyDescent="0.15">
      <c r="A39" s="6"/>
      <c r="B39" s="6"/>
      <c r="C39" s="6"/>
      <c r="D39" s="6"/>
      <c r="E39" s="6"/>
      <c r="F39" s="6"/>
      <c r="G39" s="6"/>
      <c r="H39" s="6"/>
      <c r="I39" s="6"/>
      <c r="J39" s="6"/>
      <c r="K39" s="6"/>
      <c r="L39" s="6"/>
      <c r="M39" s="6"/>
      <c r="N39" s="6"/>
      <c r="O39" s="6"/>
      <c r="P39" s="6"/>
      <c r="Q39" s="6"/>
      <c r="R39" s="6"/>
    </row>
    <row r="40" spans="1:18" x14ac:dyDescent="0.15">
      <c r="A40" s="6"/>
      <c r="B40" s="6"/>
      <c r="C40" s="6"/>
      <c r="D40" s="6"/>
      <c r="E40" s="6"/>
      <c r="F40" s="6"/>
      <c r="G40" s="6"/>
      <c r="H40" s="6"/>
      <c r="I40" s="6"/>
      <c r="J40" s="6"/>
      <c r="K40" s="6"/>
      <c r="L40" s="6"/>
      <c r="M40" s="6"/>
      <c r="N40" s="6"/>
      <c r="O40" s="6"/>
      <c r="P40" s="6"/>
      <c r="Q40" s="6"/>
      <c r="R40" s="6"/>
    </row>
    <row r="41" spans="1:18" x14ac:dyDescent="0.15">
      <c r="A41" s="6"/>
      <c r="B41" s="6"/>
      <c r="C41" s="6"/>
      <c r="D41" s="6"/>
      <c r="E41" s="6"/>
      <c r="F41" s="6"/>
      <c r="G41" s="6"/>
      <c r="H41" s="6"/>
      <c r="I41" s="6"/>
      <c r="J41" s="6"/>
      <c r="K41" s="6"/>
      <c r="L41" s="6"/>
      <c r="M41" s="6"/>
      <c r="N41" s="6"/>
      <c r="O41" s="6"/>
      <c r="P41" s="6"/>
      <c r="Q41" s="6"/>
      <c r="R41" s="6"/>
    </row>
    <row r="42" spans="1:18" x14ac:dyDescent="0.15">
      <c r="A42" s="6"/>
      <c r="B42" s="6"/>
      <c r="C42" s="6"/>
      <c r="D42" s="6"/>
      <c r="E42" s="6"/>
      <c r="F42" s="6"/>
      <c r="G42" s="6"/>
      <c r="H42" s="6"/>
      <c r="I42" s="6"/>
      <c r="J42" s="6"/>
      <c r="K42" s="6"/>
      <c r="L42" s="6"/>
      <c r="M42" s="6"/>
      <c r="N42" s="6"/>
      <c r="O42" s="6"/>
      <c r="P42" s="6"/>
      <c r="Q42" s="6"/>
      <c r="R42" s="6"/>
    </row>
    <row r="43" spans="1:18" x14ac:dyDescent="0.15">
      <c r="A43" s="6"/>
      <c r="B43" s="6"/>
      <c r="C43" s="6"/>
      <c r="D43" s="6"/>
      <c r="E43" s="6"/>
      <c r="F43" s="6"/>
      <c r="G43" s="6"/>
      <c r="H43" s="6"/>
      <c r="I43" s="6"/>
      <c r="J43" s="6"/>
      <c r="K43" s="6"/>
      <c r="L43" s="6"/>
      <c r="M43" s="6"/>
      <c r="N43" s="6"/>
      <c r="O43" s="6"/>
      <c r="P43" s="6"/>
      <c r="Q43" s="6"/>
      <c r="R43" s="6"/>
    </row>
    <row r="44" spans="1:18" x14ac:dyDescent="0.15">
      <c r="A44" s="6"/>
      <c r="B44" s="6"/>
      <c r="C44" s="6"/>
      <c r="D44" s="6"/>
      <c r="E44" s="6"/>
      <c r="F44" s="6"/>
      <c r="G44" s="6"/>
      <c r="H44" s="6"/>
      <c r="I44" s="6"/>
      <c r="J44" s="6"/>
      <c r="K44" s="6"/>
      <c r="L44" s="6"/>
      <c r="M44" s="6"/>
      <c r="N44" s="6"/>
      <c r="O44" s="6"/>
      <c r="P44" s="6"/>
      <c r="Q44" s="6"/>
      <c r="R44" s="6"/>
    </row>
    <row r="45" spans="1:18" x14ac:dyDescent="0.15">
      <c r="A45" s="6"/>
      <c r="B45" s="6"/>
      <c r="C45" s="6"/>
      <c r="D45" s="6"/>
      <c r="E45" s="6"/>
      <c r="F45" s="6"/>
      <c r="G45" s="6"/>
      <c r="H45" s="6"/>
      <c r="I45" s="6"/>
      <c r="J45" s="6"/>
      <c r="K45" s="6"/>
      <c r="L45" s="6"/>
      <c r="M45" s="6"/>
      <c r="N45" s="6"/>
      <c r="O45" s="6"/>
      <c r="P45" s="6"/>
      <c r="Q45" s="6"/>
      <c r="R45" s="6"/>
    </row>
    <row r="46" spans="1:18" x14ac:dyDescent="0.15">
      <c r="A46" s="6"/>
      <c r="B46" s="6"/>
      <c r="C46" s="6"/>
      <c r="D46" s="6"/>
      <c r="E46" s="6"/>
      <c r="F46" s="6"/>
      <c r="G46" s="6"/>
      <c r="H46" s="6"/>
      <c r="I46" s="6"/>
      <c r="J46" s="6"/>
      <c r="K46" s="6"/>
      <c r="L46" s="6"/>
      <c r="M46" s="6"/>
      <c r="N46" s="6"/>
      <c r="O46" s="6"/>
      <c r="P46" s="6"/>
      <c r="Q46" s="6"/>
      <c r="R46" s="6"/>
    </row>
    <row r="47" spans="1:18" x14ac:dyDescent="0.15">
      <c r="A47" s="6"/>
      <c r="B47" s="6"/>
      <c r="C47" s="6"/>
      <c r="D47" s="6"/>
      <c r="E47" s="6"/>
      <c r="F47" s="6"/>
      <c r="G47" s="6"/>
      <c r="H47" s="6"/>
      <c r="I47" s="6"/>
      <c r="J47" s="6"/>
      <c r="K47" s="6"/>
      <c r="L47" s="6"/>
      <c r="M47" s="6"/>
      <c r="N47" s="6"/>
      <c r="O47" s="6"/>
      <c r="P47" s="6"/>
      <c r="Q47" s="6"/>
      <c r="R47" s="6"/>
    </row>
    <row r="48" spans="1:18" x14ac:dyDescent="0.15">
      <c r="A48" s="6"/>
      <c r="B48" s="6"/>
      <c r="C48" s="6"/>
      <c r="D48" s="6"/>
      <c r="E48" s="6"/>
      <c r="F48" s="6"/>
      <c r="G48" s="6"/>
      <c r="H48" s="6"/>
      <c r="I48" s="6"/>
      <c r="J48" s="6"/>
      <c r="K48" s="6"/>
      <c r="L48" s="6"/>
      <c r="M48" s="6"/>
      <c r="N48" s="6"/>
      <c r="O48" s="6"/>
      <c r="P48" s="6"/>
      <c r="Q48" s="6"/>
      <c r="R48" s="6"/>
    </row>
    <row r="49" spans="1:18" x14ac:dyDescent="0.15">
      <c r="A49" s="6"/>
      <c r="B49" s="6"/>
      <c r="C49" s="6"/>
      <c r="D49" s="6"/>
      <c r="E49" s="6"/>
      <c r="F49" s="6"/>
      <c r="G49" s="6"/>
      <c r="H49" s="6"/>
      <c r="I49" s="6"/>
      <c r="J49" s="6"/>
      <c r="K49" s="6"/>
      <c r="L49" s="6"/>
      <c r="M49" s="6"/>
      <c r="N49" s="6"/>
      <c r="O49" s="6"/>
      <c r="P49" s="6"/>
      <c r="Q49" s="6"/>
      <c r="R49" s="6"/>
    </row>
    <row r="50" spans="1:18" x14ac:dyDescent="0.15">
      <c r="A50" s="6"/>
      <c r="B50" s="6"/>
      <c r="C50" s="6"/>
      <c r="D50" s="6"/>
      <c r="E50" s="6"/>
      <c r="F50" s="6"/>
      <c r="G50" s="6"/>
      <c r="H50" s="6"/>
      <c r="I50" s="6"/>
      <c r="J50" s="6"/>
      <c r="K50" s="6"/>
      <c r="L50" s="6"/>
      <c r="M50" s="6"/>
      <c r="N50" s="6"/>
      <c r="O50" s="6"/>
      <c r="P50" s="6"/>
      <c r="Q50" s="6"/>
      <c r="R50" s="6"/>
    </row>
    <row r="51" spans="1:18" x14ac:dyDescent="0.15">
      <c r="A51" s="6"/>
      <c r="B51" s="6"/>
      <c r="C51" s="6"/>
      <c r="D51" s="6"/>
      <c r="E51" s="6"/>
      <c r="F51" s="6"/>
      <c r="G51" s="6"/>
      <c r="H51" s="6"/>
      <c r="I51" s="6"/>
      <c r="J51" s="6"/>
      <c r="K51" s="6"/>
      <c r="L51" s="6"/>
      <c r="M51" s="6"/>
      <c r="N51" s="6"/>
      <c r="O51" s="6"/>
      <c r="P51" s="6"/>
      <c r="Q51" s="6"/>
      <c r="R51" s="6"/>
    </row>
    <row r="52" spans="1:18" x14ac:dyDescent="0.15">
      <c r="A52" s="6"/>
      <c r="B52" s="6"/>
      <c r="C52" s="6"/>
      <c r="D52" s="6"/>
      <c r="E52" s="6"/>
      <c r="F52" s="6"/>
      <c r="G52" s="6"/>
      <c r="H52" s="6"/>
      <c r="I52" s="6"/>
      <c r="J52" s="6"/>
      <c r="K52" s="6"/>
      <c r="L52" s="6"/>
      <c r="M52" s="6"/>
      <c r="N52" s="6"/>
      <c r="O52" s="6"/>
      <c r="P52" s="6"/>
      <c r="Q52" s="6"/>
      <c r="R52" s="6"/>
    </row>
    <row r="53" spans="1:18" x14ac:dyDescent="0.15">
      <c r="A53" s="6"/>
      <c r="B53" s="6"/>
      <c r="C53" s="6"/>
      <c r="D53" s="6"/>
      <c r="E53" s="6"/>
      <c r="F53" s="6"/>
      <c r="G53" s="6"/>
      <c r="H53" s="6"/>
      <c r="I53" s="6"/>
      <c r="J53" s="6"/>
      <c r="K53" s="6"/>
      <c r="L53" s="6"/>
      <c r="M53" s="6"/>
      <c r="N53" s="6"/>
      <c r="O53" s="6"/>
      <c r="P53" s="6"/>
      <c r="Q53" s="6"/>
      <c r="R53" s="6"/>
    </row>
    <row r="54" spans="1:18" x14ac:dyDescent="0.15">
      <c r="A54" s="6"/>
      <c r="B54" s="6"/>
      <c r="C54" s="6"/>
      <c r="D54" s="6"/>
      <c r="E54" s="6"/>
      <c r="F54" s="6"/>
      <c r="G54" s="6"/>
      <c r="H54" s="6"/>
      <c r="I54" s="6"/>
      <c r="J54" s="6"/>
      <c r="K54" s="6"/>
      <c r="L54" s="6"/>
      <c r="M54" s="6"/>
      <c r="N54" s="6"/>
      <c r="O54" s="6"/>
      <c r="P54" s="6"/>
      <c r="Q54" s="6"/>
      <c r="R54" s="6"/>
    </row>
    <row r="55" spans="1:18" x14ac:dyDescent="0.15">
      <c r="A55" s="6"/>
      <c r="B55" s="6"/>
      <c r="C55" s="6"/>
      <c r="D55" s="6"/>
      <c r="E55" s="6"/>
      <c r="F55" s="6"/>
      <c r="G55" s="6"/>
      <c r="H55" s="6"/>
      <c r="I55" s="6"/>
      <c r="J55" s="6"/>
      <c r="K55" s="6"/>
      <c r="L55" s="6"/>
      <c r="M55" s="6"/>
      <c r="N55" s="6"/>
      <c r="O55" s="6"/>
      <c r="P55" s="6"/>
      <c r="Q55" s="6"/>
      <c r="R55" s="6"/>
    </row>
    <row r="56" spans="1:18" x14ac:dyDescent="0.15">
      <c r="A56" s="6"/>
      <c r="B56" s="6"/>
      <c r="C56" s="6"/>
      <c r="D56" s="6"/>
      <c r="E56" s="6"/>
      <c r="F56" s="6"/>
      <c r="G56" s="6"/>
      <c r="H56" s="6"/>
      <c r="I56" s="6"/>
      <c r="J56" s="6"/>
      <c r="K56" s="6"/>
      <c r="L56" s="6"/>
      <c r="M56" s="6"/>
      <c r="N56" s="6"/>
      <c r="O56" s="6"/>
      <c r="P56" s="6"/>
      <c r="Q56" s="6"/>
      <c r="R56" s="6"/>
    </row>
    <row r="57" spans="1:18" x14ac:dyDescent="0.15">
      <c r="A57" s="6"/>
      <c r="B57" s="6"/>
      <c r="C57" s="6"/>
      <c r="D57" s="6"/>
      <c r="E57" s="6"/>
      <c r="F57" s="6"/>
      <c r="G57" s="6"/>
      <c r="H57" s="6"/>
      <c r="I57" s="6"/>
      <c r="J57" s="6"/>
      <c r="K57" s="6"/>
      <c r="L57" s="6"/>
      <c r="M57" s="6"/>
      <c r="N57" s="6"/>
      <c r="O57" s="6"/>
      <c r="P57" s="6"/>
      <c r="Q57" s="6"/>
      <c r="R57" s="6"/>
    </row>
    <row r="58" spans="1:18" x14ac:dyDescent="0.15">
      <c r="A58" s="6"/>
      <c r="B58" s="6"/>
      <c r="C58" s="6"/>
      <c r="D58" s="6"/>
      <c r="E58" s="6"/>
      <c r="F58" s="6"/>
      <c r="G58" s="6"/>
      <c r="H58" s="6"/>
      <c r="I58" s="6"/>
      <c r="J58" s="6"/>
      <c r="K58" s="6"/>
      <c r="L58" s="6"/>
      <c r="M58" s="6"/>
      <c r="N58" s="6"/>
      <c r="O58" s="6"/>
      <c r="P58" s="6"/>
      <c r="Q58" s="6"/>
      <c r="R58" s="6"/>
    </row>
    <row r="59" spans="1:18" x14ac:dyDescent="0.15">
      <c r="A59" s="6"/>
      <c r="B59" s="6"/>
      <c r="C59" s="6"/>
      <c r="D59" s="6"/>
      <c r="E59" s="6"/>
      <c r="F59" s="6"/>
      <c r="G59" s="6"/>
      <c r="H59" s="6"/>
      <c r="I59" s="6"/>
      <c r="J59" s="6"/>
      <c r="K59" s="6"/>
      <c r="L59" s="6"/>
      <c r="M59" s="6"/>
      <c r="N59" s="6"/>
      <c r="O59" s="6"/>
      <c r="P59" s="6"/>
      <c r="Q59" s="6"/>
      <c r="R59" s="6"/>
    </row>
    <row r="60" spans="1:18" x14ac:dyDescent="0.15">
      <c r="A60" s="6"/>
      <c r="B60" s="6"/>
      <c r="C60" s="6"/>
      <c r="D60" s="6"/>
      <c r="E60" s="6"/>
      <c r="F60" s="6"/>
      <c r="G60" s="6"/>
      <c r="H60" s="6"/>
      <c r="I60" s="6"/>
      <c r="J60" s="6"/>
      <c r="K60" s="6"/>
      <c r="L60" s="6"/>
      <c r="M60" s="6"/>
      <c r="N60" s="6"/>
      <c r="O60" s="6"/>
      <c r="P60" s="6"/>
      <c r="Q60" s="6"/>
      <c r="R60" s="6"/>
    </row>
    <row r="61" spans="1:18" x14ac:dyDescent="0.15">
      <c r="A61" s="6"/>
      <c r="B61" s="6"/>
      <c r="C61" s="6"/>
      <c r="D61" s="6"/>
      <c r="E61" s="6"/>
      <c r="F61" s="6"/>
      <c r="G61" s="6"/>
      <c r="H61" s="6"/>
      <c r="I61" s="6"/>
      <c r="J61" s="6"/>
      <c r="K61" s="6"/>
      <c r="L61" s="6"/>
      <c r="M61" s="6"/>
      <c r="N61" s="6"/>
      <c r="O61" s="6"/>
      <c r="P61" s="6"/>
      <c r="Q61" s="6"/>
      <c r="R61" s="6"/>
    </row>
    <row r="62" spans="1:18" x14ac:dyDescent="0.15">
      <c r="A62" s="6"/>
      <c r="B62" s="6"/>
      <c r="C62" s="6"/>
      <c r="D62" s="6"/>
      <c r="E62" s="6"/>
      <c r="F62" s="6"/>
      <c r="G62" s="6"/>
      <c r="H62" s="6"/>
      <c r="I62" s="6"/>
      <c r="J62" s="6"/>
      <c r="K62" s="6"/>
      <c r="L62" s="6"/>
      <c r="M62" s="6"/>
      <c r="N62" s="6"/>
      <c r="O62" s="6"/>
      <c r="P62" s="6"/>
      <c r="Q62" s="6"/>
      <c r="R62" s="6"/>
    </row>
    <row r="63" spans="1:18" x14ac:dyDescent="0.15">
      <c r="A63" s="6"/>
      <c r="B63" s="6"/>
      <c r="C63" s="6"/>
      <c r="D63" s="6"/>
      <c r="E63" s="6"/>
      <c r="F63" s="6"/>
      <c r="G63" s="6"/>
      <c r="H63" s="6"/>
      <c r="I63" s="6"/>
      <c r="J63" s="6"/>
      <c r="K63" s="6"/>
      <c r="L63" s="6"/>
      <c r="M63" s="6"/>
      <c r="N63" s="6"/>
      <c r="O63" s="6"/>
      <c r="P63" s="6"/>
      <c r="Q63" s="6"/>
      <c r="R63" s="6"/>
    </row>
    <row r="64" spans="1:18" x14ac:dyDescent="0.15">
      <c r="A64" s="6"/>
      <c r="B64" s="6"/>
      <c r="C64" s="6"/>
      <c r="D64" s="6"/>
      <c r="E64" s="6"/>
      <c r="F64" s="6"/>
      <c r="G64" s="6"/>
      <c r="H64" s="6"/>
      <c r="I64" s="6"/>
      <c r="J64" s="6"/>
      <c r="K64" s="6"/>
      <c r="L64" s="6"/>
      <c r="M64" s="6"/>
      <c r="N64" s="6"/>
      <c r="O64" s="6"/>
      <c r="P64" s="6"/>
      <c r="Q64" s="6"/>
      <c r="R64" s="6"/>
    </row>
    <row r="65" spans="1:18" x14ac:dyDescent="0.15">
      <c r="A65" s="6"/>
      <c r="B65" s="6"/>
      <c r="C65" s="6"/>
      <c r="D65" s="6"/>
      <c r="E65" s="6"/>
      <c r="F65" s="6"/>
      <c r="G65" s="6"/>
      <c r="H65" s="6"/>
      <c r="I65" s="6"/>
      <c r="J65" s="6"/>
      <c r="K65" s="6"/>
      <c r="L65" s="6"/>
      <c r="M65" s="6"/>
      <c r="N65" s="6"/>
      <c r="O65" s="6"/>
      <c r="P65" s="6"/>
      <c r="Q65" s="6"/>
      <c r="R65" s="6"/>
    </row>
    <row r="66" spans="1:18" x14ac:dyDescent="0.15">
      <c r="A66" s="6"/>
      <c r="B66" s="6"/>
      <c r="C66" s="6"/>
      <c r="D66" s="6"/>
      <c r="E66" s="6"/>
      <c r="F66" s="6"/>
      <c r="G66" s="6"/>
      <c r="H66" s="6"/>
      <c r="I66" s="6"/>
      <c r="J66" s="6"/>
      <c r="K66" s="6"/>
      <c r="L66" s="6"/>
      <c r="M66" s="6"/>
      <c r="N66" s="6"/>
      <c r="O66" s="6"/>
      <c r="P66" s="6"/>
      <c r="Q66" s="6"/>
      <c r="R66" s="6"/>
    </row>
    <row r="67" spans="1:18" x14ac:dyDescent="0.15">
      <c r="A67" s="6"/>
      <c r="B67" s="6"/>
      <c r="C67" s="6"/>
      <c r="D67" s="6"/>
      <c r="E67" s="6"/>
      <c r="F67" s="6"/>
      <c r="G67" s="6"/>
      <c r="H67" s="6"/>
      <c r="I67" s="6"/>
      <c r="J67" s="6"/>
      <c r="K67" s="6"/>
      <c r="L67" s="6"/>
      <c r="M67" s="6"/>
      <c r="N67" s="6"/>
      <c r="O67" s="6"/>
      <c r="P67" s="6"/>
      <c r="Q67" s="6"/>
      <c r="R67" s="6"/>
    </row>
    <row r="68" spans="1:18" x14ac:dyDescent="0.15">
      <c r="A68" s="6"/>
      <c r="B68" s="6"/>
      <c r="C68" s="6"/>
      <c r="D68" s="6"/>
      <c r="E68" s="6"/>
      <c r="F68" s="6"/>
      <c r="G68" s="6"/>
      <c r="H68" s="6"/>
      <c r="I68" s="6"/>
      <c r="J68" s="6"/>
      <c r="K68" s="6"/>
      <c r="L68" s="6"/>
      <c r="M68" s="6"/>
      <c r="N68" s="6"/>
      <c r="O68" s="6"/>
      <c r="P68" s="6"/>
      <c r="Q68" s="6"/>
      <c r="R68" s="6"/>
    </row>
    <row r="69" spans="1:18" x14ac:dyDescent="0.15">
      <c r="A69" s="6"/>
      <c r="B69" s="6"/>
      <c r="C69" s="6"/>
      <c r="D69" s="6"/>
      <c r="E69" s="6"/>
      <c r="F69" s="6"/>
      <c r="G69" s="6"/>
      <c r="H69" s="6"/>
      <c r="I69" s="6"/>
      <c r="J69" s="6"/>
      <c r="K69" s="6"/>
      <c r="L69" s="6"/>
      <c r="M69" s="6"/>
      <c r="N69" s="6"/>
      <c r="O69" s="6"/>
      <c r="P69" s="6"/>
      <c r="Q69" s="6"/>
      <c r="R69" s="6"/>
    </row>
    <row r="70" spans="1:18" x14ac:dyDescent="0.15">
      <c r="A70" s="6"/>
      <c r="B70" s="6"/>
      <c r="C70" s="6"/>
      <c r="D70" s="6"/>
      <c r="E70" s="6"/>
      <c r="F70" s="6"/>
      <c r="G70" s="6"/>
      <c r="H70" s="6"/>
      <c r="I70" s="6"/>
      <c r="J70" s="6"/>
      <c r="K70" s="6"/>
      <c r="L70" s="6"/>
      <c r="M70" s="6"/>
      <c r="N70" s="6"/>
      <c r="O70" s="6"/>
      <c r="P70" s="6"/>
      <c r="Q70" s="6"/>
      <c r="R70" s="6"/>
    </row>
    <row r="71" spans="1:18" x14ac:dyDescent="0.15">
      <c r="A71" s="6"/>
      <c r="B71" s="6"/>
      <c r="C71" s="6"/>
      <c r="D71" s="6"/>
      <c r="E71" s="6"/>
      <c r="F71" s="6"/>
      <c r="G71" s="6"/>
      <c r="H71" s="6"/>
      <c r="I71" s="6"/>
      <c r="J71" s="6"/>
      <c r="K71" s="6"/>
      <c r="L71" s="6"/>
      <c r="M71" s="6"/>
      <c r="N71" s="6"/>
      <c r="O71" s="6"/>
      <c r="P71" s="6"/>
      <c r="Q71" s="6"/>
      <c r="R71" s="6"/>
    </row>
    <row r="72" spans="1:18" x14ac:dyDescent="0.15">
      <c r="A72" s="6"/>
      <c r="B72" s="6"/>
      <c r="C72" s="6"/>
      <c r="D72" s="6"/>
      <c r="E72" s="6"/>
      <c r="F72" s="6"/>
      <c r="G72" s="6"/>
      <c r="H72" s="6"/>
      <c r="I72" s="6"/>
      <c r="J72" s="6"/>
      <c r="K72" s="6"/>
      <c r="L72" s="6"/>
      <c r="M72" s="6"/>
      <c r="N72" s="6"/>
      <c r="O72" s="6"/>
      <c r="P72" s="6"/>
      <c r="Q72" s="6"/>
      <c r="R72" s="6"/>
    </row>
    <row r="73" spans="1:18" x14ac:dyDescent="0.15">
      <c r="A73" s="6"/>
      <c r="B73" s="6"/>
      <c r="C73" s="6"/>
      <c r="D73" s="6"/>
      <c r="E73" s="6"/>
      <c r="F73" s="6"/>
      <c r="G73" s="6"/>
      <c r="H73" s="6"/>
      <c r="I73" s="6"/>
      <c r="J73" s="6"/>
      <c r="K73" s="6"/>
      <c r="L73" s="6"/>
      <c r="M73" s="6"/>
      <c r="N73" s="6"/>
      <c r="O73" s="6"/>
      <c r="P73" s="6"/>
      <c r="Q73" s="6"/>
      <c r="R73" s="6"/>
    </row>
    <row r="74" spans="1:18" x14ac:dyDescent="0.15">
      <c r="A74" s="6"/>
      <c r="B74" s="6"/>
      <c r="C74" s="6"/>
      <c r="D74" s="6"/>
      <c r="E74" s="6"/>
      <c r="F74" s="6"/>
      <c r="G74" s="6"/>
      <c r="H74" s="6"/>
      <c r="I74" s="6"/>
      <c r="J74" s="6"/>
      <c r="K74" s="6"/>
      <c r="L74" s="6"/>
      <c r="M74" s="6"/>
      <c r="N74" s="6"/>
      <c r="O74" s="6"/>
      <c r="P74" s="6"/>
      <c r="Q74" s="6"/>
      <c r="R74" s="6"/>
    </row>
    <row r="75" spans="1:18" x14ac:dyDescent="0.15">
      <c r="A75" s="6"/>
      <c r="B75" s="6"/>
      <c r="C75" s="6"/>
      <c r="D75" s="6"/>
      <c r="E75" s="6"/>
      <c r="F75" s="6"/>
      <c r="G75" s="6"/>
      <c r="H75" s="6"/>
      <c r="I75" s="6"/>
      <c r="J75" s="6"/>
      <c r="K75" s="6"/>
      <c r="L75" s="6"/>
      <c r="M75" s="6"/>
      <c r="N75" s="6"/>
      <c r="O75" s="6"/>
      <c r="P75" s="6"/>
      <c r="Q75" s="6"/>
      <c r="R75" s="6"/>
    </row>
    <row r="76" spans="1:18" x14ac:dyDescent="0.15">
      <c r="A76" s="6"/>
      <c r="B76" s="6"/>
      <c r="C76" s="6"/>
      <c r="D76" s="6"/>
      <c r="E76" s="6"/>
      <c r="F76" s="6"/>
      <c r="G76" s="6"/>
      <c r="H76" s="6"/>
      <c r="I76" s="6"/>
      <c r="J76" s="6"/>
      <c r="K76" s="6"/>
      <c r="L76" s="6"/>
      <c r="M76" s="6"/>
      <c r="N76" s="6"/>
      <c r="O76" s="6"/>
      <c r="P76" s="6"/>
      <c r="Q76" s="6"/>
      <c r="R76" s="6"/>
    </row>
    <row r="77" spans="1:18" x14ac:dyDescent="0.15">
      <c r="A77" s="6"/>
      <c r="B77" s="6"/>
      <c r="C77" s="6"/>
      <c r="D77" s="6"/>
      <c r="E77" s="6"/>
      <c r="F77" s="6"/>
      <c r="G77" s="6"/>
      <c r="H77" s="6"/>
      <c r="I77" s="6"/>
      <c r="J77" s="6"/>
      <c r="K77" s="6"/>
      <c r="L77" s="6"/>
      <c r="M77" s="6"/>
      <c r="N77" s="6"/>
      <c r="O77" s="6"/>
      <c r="P77" s="6"/>
      <c r="Q77" s="6"/>
      <c r="R77" s="6"/>
    </row>
    <row r="78" spans="1:18" x14ac:dyDescent="0.15">
      <c r="A78" s="6"/>
      <c r="B78" s="6"/>
      <c r="C78" s="6"/>
      <c r="D78" s="6"/>
      <c r="E78" s="6"/>
      <c r="F78" s="6"/>
      <c r="G78" s="6"/>
      <c r="H78" s="6"/>
      <c r="I78" s="6"/>
      <c r="J78" s="6"/>
      <c r="K78" s="6"/>
      <c r="L78" s="6"/>
      <c r="M78" s="6"/>
      <c r="N78" s="6"/>
      <c r="O78" s="6"/>
      <c r="P78" s="6"/>
      <c r="Q78" s="6"/>
      <c r="R78" s="6"/>
    </row>
    <row r="79" spans="1:18" x14ac:dyDescent="0.15">
      <c r="A79" s="6"/>
      <c r="B79" s="6"/>
      <c r="C79" s="6"/>
      <c r="D79" s="6"/>
      <c r="E79" s="6"/>
      <c r="F79" s="6"/>
      <c r="G79" s="6"/>
      <c r="H79" s="6"/>
      <c r="I79" s="6"/>
      <c r="J79" s="6"/>
      <c r="K79" s="6"/>
      <c r="L79" s="6"/>
      <c r="M79" s="6"/>
      <c r="N79" s="6"/>
      <c r="O79" s="6"/>
      <c r="P79" s="6"/>
      <c r="Q79" s="6"/>
      <c r="R79" s="6"/>
    </row>
    <row r="80" spans="1:18" x14ac:dyDescent="0.15">
      <c r="A80" s="6"/>
      <c r="B80" s="6"/>
      <c r="C80" s="6"/>
      <c r="D80" s="6"/>
      <c r="E80" s="6"/>
      <c r="F80" s="6"/>
      <c r="G80" s="6"/>
      <c r="H80" s="6"/>
      <c r="I80" s="6"/>
      <c r="J80" s="6"/>
      <c r="K80" s="6"/>
      <c r="L80" s="6"/>
      <c r="M80" s="6"/>
      <c r="N80" s="6"/>
      <c r="O80" s="6"/>
      <c r="P80" s="6"/>
      <c r="Q80" s="6"/>
      <c r="R80" s="6"/>
    </row>
    <row r="81" spans="1:18" x14ac:dyDescent="0.15">
      <c r="A81" s="6"/>
      <c r="B81" s="6"/>
      <c r="C81" s="6"/>
      <c r="D81" s="6"/>
      <c r="E81" s="6"/>
      <c r="F81" s="6"/>
      <c r="G81" s="6"/>
      <c r="H81" s="6"/>
      <c r="I81" s="6"/>
      <c r="J81" s="6"/>
      <c r="K81" s="6"/>
      <c r="L81" s="6"/>
      <c r="M81" s="6"/>
      <c r="N81" s="6"/>
      <c r="O81" s="6"/>
      <c r="P81" s="6"/>
      <c r="Q81" s="6"/>
      <c r="R81" s="6"/>
    </row>
    <row r="82" spans="1:18" x14ac:dyDescent="0.15">
      <c r="A82" s="6"/>
      <c r="B82" s="6"/>
      <c r="C82" s="6"/>
      <c r="D82" s="6"/>
      <c r="E82" s="6"/>
      <c r="F82" s="6"/>
      <c r="G82" s="6"/>
      <c r="H82" s="6"/>
      <c r="I82" s="6"/>
      <c r="J82" s="6"/>
      <c r="K82" s="6"/>
      <c r="L82" s="6"/>
      <c r="M82" s="6"/>
      <c r="N82" s="6"/>
      <c r="O82" s="6"/>
      <c r="P82" s="6"/>
      <c r="Q82" s="6"/>
      <c r="R82" s="6"/>
    </row>
    <row r="83" spans="1:18" x14ac:dyDescent="0.15">
      <c r="A83" s="6"/>
      <c r="B83" s="6"/>
      <c r="C83" s="6"/>
      <c r="D83" s="6"/>
      <c r="E83" s="6"/>
      <c r="F83" s="6"/>
      <c r="G83" s="6"/>
      <c r="H83" s="6"/>
      <c r="I83" s="6"/>
      <c r="J83" s="6"/>
      <c r="K83" s="6"/>
      <c r="L83" s="6"/>
      <c r="M83" s="6"/>
      <c r="N83" s="6"/>
      <c r="O83" s="6"/>
      <c r="P83" s="6"/>
      <c r="Q83" s="6"/>
      <c r="R83" s="6"/>
    </row>
    <row r="84" spans="1:18" x14ac:dyDescent="0.15">
      <c r="A84" s="6"/>
      <c r="B84" s="6"/>
      <c r="C84" s="6"/>
      <c r="D84" s="6"/>
      <c r="E84" s="6"/>
      <c r="F84" s="6"/>
      <c r="G84" s="6"/>
      <c r="H84" s="6"/>
      <c r="I84" s="6"/>
      <c r="J84" s="6"/>
      <c r="K84" s="6"/>
      <c r="L84" s="6"/>
      <c r="M84" s="6"/>
      <c r="N84" s="6"/>
      <c r="O84" s="6"/>
      <c r="P84" s="6"/>
      <c r="Q84" s="6"/>
      <c r="R84" s="6"/>
    </row>
    <row r="85" spans="1:18" x14ac:dyDescent="0.15">
      <c r="A85" s="6"/>
      <c r="B85" s="6"/>
      <c r="C85" s="6"/>
      <c r="D85" s="6"/>
      <c r="E85" s="6"/>
      <c r="F85" s="6"/>
      <c r="G85" s="6"/>
      <c r="H85" s="6"/>
      <c r="I85" s="6"/>
      <c r="J85" s="6"/>
      <c r="K85" s="6"/>
      <c r="L85" s="6"/>
      <c r="M85" s="6"/>
      <c r="N85" s="6"/>
      <c r="O85" s="6"/>
      <c r="P85" s="6"/>
      <c r="Q85" s="6"/>
      <c r="R85" s="6"/>
    </row>
    <row r="86" spans="1:18" x14ac:dyDescent="0.15">
      <c r="A86" s="6"/>
      <c r="B86" s="6"/>
      <c r="C86" s="6"/>
      <c r="D86" s="6"/>
      <c r="E86" s="6"/>
      <c r="F86" s="6"/>
      <c r="G86" s="6"/>
      <c r="H86" s="6"/>
      <c r="I86" s="6"/>
      <c r="J86" s="6"/>
      <c r="K86" s="6"/>
      <c r="L86" s="6"/>
      <c r="M86" s="6"/>
      <c r="N86" s="6"/>
      <c r="O86" s="6"/>
      <c r="P86" s="6"/>
      <c r="Q86" s="6"/>
      <c r="R86" s="6"/>
    </row>
    <row r="87" spans="1:18" x14ac:dyDescent="0.15">
      <c r="A87" s="6"/>
      <c r="B87" s="6"/>
      <c r="C87" s="6"/>
      <c r="D87" s="6"/>
      <c r="E87" s="6"/>
      <c r="F87" s="6"/>
      <c r="G87" s="6"/>
      <c r="H87" s="6"/>
      <c r="I87" s="6"/>
      <c r="J87" s="6"/>
      <c r="K87" s="6"/>
      <c r="L87" s="6"/>
      <c r="M87" s="6"/>
      <c r="N87" s="6"/>
      <c r="O87" s="6"/>
      <c r="P87" s="6"/>
      <c r="Q87" s="6"/>
      <c r="R87" s="6"/>
    </row>
    <row r="88" spans="1:18" x14ac:dyDescent="0.15">
      <c r="A88" s="6"/>
      <c r="B88" s="6"/>
      <c r="C88" s="6"/>
      <c r="D88" s="6"/>
      <c r="E88" s="6"/>
      <c r="F88" s="6"/>
      <c r="G88" s="6"/>
      <c r="H88" s="6"/>
      <c r="I88" s="6"/>
      <c r="J88" s="6"/>
      <c r="K88" s="6"/>
      <c r="L88" s="6"/>
      <c r="M88" s="6"/>
      <c r="N88" s="6"/>
      <c r="O88" s="6"/>
      <c r="P88" s="6"/>
      <c r="Q88" s="6"/>
      <c r="R88" s="6"/>
    </row>
    <row r="89" spans="1:18" x14ac:dyDescent="0.15">
      <c r="A89" s="6"/>
      <c r="B89" s="6"/>
      <c r="C89" s="6"/>
      <c r="D89" s="6"/>
      <c r="E89" s="6"/>
      <c r="F89" s="6"/>
      <c r="G89" s="6"/>
      <c r="H89" s="6"/>
      <c r="I89" s="6"/>
      <c r="J89" s="6"/>
      <c r="K89" s="6"/>
      <c r="L89" s="6"/>
      <c r="M89" s="6"/>
      <c r="N89" s="6"/>
      <c r="O89" s="6"/>
      <c r="P89" s="6"/>
      <c r="Q89" s="6"/>
      <c r="R89" s="6"/>
    </row>
    <row r="90" spans="1:18" x14ac:dyDescent="0.15">
      <c r="A90" s="6"/>
      <c r="B90" s="6"/>
      <c r="C90" s="6"/>
      <c r="D90" s="6"/>
      <c r="E90" s="6"/>
      <c r="F90" s="6"/>
      <c r="G90" s="6"/>
      <c r="H90" s="6"/>
      <c r="I90" s="6"/>
      <c r="J90" s="6"/>
      <c r="K90" s="6"/>
      <c r="L90" s="6"/>
      <c r="M90" s="6"/>
      <c r="N90" s="6"/>
      <c r="O90" s="6"/>
      <c r="P90" s="6"/>
      <c r="Q90" s="6"/>
      <c r="R90" s="6"/>
    </row>
    <row r="91" spans="1:18" x14ac:dyDescent="0.15">
      <c r="A91" s="6"/>
      <c r="B91" s="6"/>
      <c r="C91" s="6"/>
      <c r="D91" s="6"/>
      <c r="E91" s="6"/>
      <c r="F91" s="6"/>
      <c r="G91" s="6"/>
      <c r="H91" s="6"/>
      <c r="I91" s="6"/>
      <c r="J91" s="6"/>
      <c r="K91" s="6"/>
      <c r="L91" s="6"/>
      <c r="M91" s="6"/>
      <c r="N91" s="6"/>
      <c r="O91" s="6"/>
      <c r="P91" s="6"/>
      <c r="Q91" s="6"/>
      <c r="R91" s="6"/>
    </row>
    <row r="92" spans="1:18" x14ac:dyDescent="0.15">
      <c r="A92" s="6"/>
      <c r="B92" s="6"/>
      <c r="C92" s="6"/>
      <c r="D92" s="6"/>
      <c r="E92" s="6"/>
      <c r="F92" s="6"/>
      <c r="G92" s="6"/>
      <c r="H92" s="6"/>
      <c r="I92" s="6"/>
      <c r="J92" s="6"/>
      <c r="K92" s="6"/>
      <c r="L92" s="6"/>
      <c r="M92" s="6"/>
      <c r="N92" s="6"/>
      <c r="O92" s="6"/>
      <c r="P92" s="6"/>
      <c r="Q92" s="6"/>
      <c r="R92" s="6"/>
    </row>
    <row r="93" spans="1:18" x14ac:dyDescent="0.15">
      <c r="A93" s="6"/>
      <c r="B93" s="6"/>
      <c r="C93" s="6"/>
      <c r="D93" s="6"/>
      <c r="E93" s="6"/>
      <c r="F93" s="6"/>
      <c r="G93" s="6"/>
      <c r="H93" s="6"/>
      <c r="I93" s="6"/>
      <c r="J93" s="6"/>
      <c r="K93" s="6"/>
      <c r="L93" s="6"/>
      <c r="M93" s="6"/>
      <c r="N93" s="6"/>
      <c r="O93" s="6"/>
      <c r="P93" s="6"/>
      <c r="Q93" s="6"/>
      <c r="R93" s="6"/>
    </row>
    <row r="94" spans="1:18" x14ac:dyDescent="0.15">
      <c r="A94" s="6"/>
      <c r="B94" s="6"/>
      <c r="C94" s="6"/>
      <c r="D94" s="6"/>
      <c r="E94" s="6"/>
      <c r="F94" s="6"/>
      <c r="G94" s="6"/>
      <c r="H94" s="6"/>
      <c r="I94" s="6"/>
      <c r="J94" s="6"/>
      <c r="K94" s="6"/>
      <c r="L94" s="6"/>
      <c r="M94" s="6"/>
      <c r="N94" s="6"/>
      <c r="O94" s="6"/>
      <c r="P94" s="6"/>
      <c r="Q94" s="6"/>
      <c r="R94" s="6"/>
    </row>
    <row r="95" spans="1:18" x14ac:dyDescent="0.15">
      <c r="A95" s="6"/>
      <c r="B95" s="6"/>
      <c r="C95" s="6"/>
      <c r="D95" s="6"/>
      <c r="E95" s="6"/>
      <c r="F95" s="6"/>
      <c r="G95" s="6"/>
      <c r="H95" s="6"/>
      <c r="I95" s="6"/>
      <c r="J95" s="6"/>
      <c r="K95" s="6"/>
      <c r="L95" s="6"/>
      <c r="M95" s="6"/>
      <c r="N95" s="6"/>
      <c r="O95" s="6"/>
      <c r="P95" s="6"/>
      <c r="Q95" s="6"/>
      <c r="R95" s="6"/>
    </row>
    <row r="96" spans="1:18" x14ac:dyDescent="0.15">
      <c r="A96" s="6"/>
      <c r="B96" s="6"/>
      <c r="C96" s="6"/>
      <c r="D96" s="6"/>
      <c r="E96" s="6"/>
      <c r="F96" s="6"/>
      <c r="G96" s="6"/>
      <c r="H96" s="6"/>
      <c r="I96" s="6"/>
      <c r="J96" s="6"/>
      <c r="K96" s="6"/>
      <c r="L96" s="6"/>
      <c r="M96" s="6"/>
      <c r="N96" s="6"/>
      <c r="O96" s="6"/>
      <c r="P96" s="6"/>
      <c r="Q96" s="6"/>
      <c r="R96" s="6"/>
    </row>
    <row r="97" spans="1:18" x14ac:dyDescent="0.15">
      <c r="A97" s="6"/>
      <c r="B97" s="6"/>
      <c r="C97" s="6"/>
      <c r="D97" s="6"/>
      <c r="E97" s="6"/>
      <c r="F97" s="6"/>
      <c r="G97" s="6"/>
      <c r="H97" s="6"/>
      <c r="I97" s="6"/>
      <c r="J97" s="6"/>
      <c r="K97" s="6"/>
      <c r="L97" s="6"/>
      <c r="M97" s="6"/>
      <c r="N97" s="6"/>
      <c r="O97" s="6"/>
      <c r="P97" s="6"/>
      <c r="Q97" s="6"/>
      <c r="R97" s="6"/>
    </row>
    <row r="98" spans="1:18" x14ac:dyDescent="0.15">
      <c r="A98" s="6"/>
      <c r="B98" s="6"/>
      <c r="C98" s="6"/>
      <c r="D98" s="6"/>
      <c r="E98" s="6"/>
      <c r="F98" s="6"/>
      <c r="G98" s="6"/>
      <c r="H98" s="6"/>
      <c r="I98" s="6"/>
      <c r="J98" s="6"/>
      <c r="K98" s="6"/>
      <c r="L98" s="6"/>
      <c r="M98" s="6"/>
      <c r="N98" s="6"/>
      <c r="O98" s="6"/>
      <c r="P98" s="6"/>
      <c r="Q98" s="6"/>
      <c r="R98" s="6"/>
    </row>
    <row r="99" spans="1:18" x14ac:dyDescent="0.15">
      <c r="A99" s="6"/>
      <c r="B99" s="6"/>
      <c r="C99" s="6"/>
      <c r="D99" s="6"/>
      <c r="E99" s="6"/>
      <c r="F99" s="6"/>
      <c r="G99" s="6"/>
      <c r="H99" s="6"/>
      <c r="I99" s="6"/>
      <c r="J99" s="6"/>
      <c r="K99" s="6"/>
      <c r="L99" s="6"/>
      <c r="M99" s="6"/>
      <c r="N99" s="6"/>
      <c r="O99" s="6"/>
      <c r="P99" s="6"/>
      <c r="Q99" s="6"/>
      <c r="R99" s="6"/>
    </row>
    <row r="100" spans="1:18" x14ac:dyDescent="0.15">
      <c r="A100" s="6"/>
      <c r="B100" s="6"/>
      <c r="C100" s="6"/>
      <c r="D100" s="6"/>
      <c r="E100" s="6"/>
      <c r="F100" s="6"/>
      <c r="G100" s="6"/>
      <c r="H100" s="6"/>
      <c r="I100" s="6"/>
      <c r="J100" s="6"/>
      <c r="K100" s="6"/>
      <c r="L100" s="6"/>
      <c r="M100" s="6"/>
      <c r="N100" s="6"/>
      <c r="O100" s="6"/>
      <c r="P100" s="6"/>
      <c r="Q100" s="6"/>
      <c r="R100" s="6"/>
    </row>
    <row r="101" spans="1:18" x14ac:dyDescent="0.15">
      <c r="A101" s="6"/>
      <c r="B101" s="6"/>
      <c r="C101" s="6"/>
      <c r="D101" s="6"/>
      <c r="E101" s="6"/>
      <c r="F101" s="6"/>
      <c r="G101" s="6"/>
      <c r="H101" s="6"/>
      <c r="I101" s="6"/>
      <c r="J101" s="6"/>
      <c r="K101" s="6"/>
      <c r="L101" s="6"/>
      <c r="M101" s="6"/>
      <c r="N101" s="6"/>
      <c r="O101" s="6"/>
      <c r="P101" s="6"/>
      <c r="Q101" s="6"/>
      <c r="R101" s="6"/>
    </row>
    <row r="102" spans="1:18" x14ac:dyDescent="0.15">
      <c r="A102" s="6"/>
      <c r="B102" s="6"/>
      <c r="C102" s="6"/>
      <c r="D102" s="6"/>
      <c r="E102" s="6"/>
      <c r="F102" s="6"/>
      <c r="G102" s="6"/>
      <c r="H102" s="6"/>
      <c r="I102" s="6"/>
      <c r="J102" s="6"/>
      <c r="K102" s="6"/>
      <c r="L102" s="6"/>
      <c r="M102" s="6"/>
      <c r="N102" s="6"/>
      <c r="O102" s="6"/>
      <c r="P102" s="6"/>
      <c r="Q102" s="6"/>
      <c r="R102" s="6"/>
    </row>
    <row r="103" spans="1:18" x14ac:dyDescent="0.15">
      <c r="A103" s="6"/>
      <c r="B103" s="6"/>
      <c r="C103" s="6"/>
      <c r="D103" s="6"/>
      <c r="E103" s="6"/>
      <c r="F103" s="6"/>
      <c r="G103" s="6"/>
      <c r="H103" s="6"/>
      <c r="I103" s="6"/>
      <c r="J103" s="6"/>
      <c r="K103" s="6"/>
      <c r="L103" s="6"/>
      <c r="M103" s="6"/>
      <c r="N103" s="6"/>
      <c r="O103" s="6"/>
      <c r="P103" s="6"/>
      <c r="Q103" s="6"/>
      <c r="R103" s="6"/>
    </row>
    <row r="104" spans="1:18" x14ac:dyDescent="0.15">
      <c r="A104" s="6"/>
      <c r="B104" s="6"/>
      <c r="C104" s="6"/>
      <c r="D104" s="6"/>
      <c r="E104" s="6"/>
      <c r="F104" s="6"/>
      <c r="G104" s="6"/>
      <c r="H104" s="6"/>
      <c r="I104" s="6"/>
      <c r="J104" s="6"/>
      <c r="K104" s="6"/>
      <c r="L104" s="6"/>
      <c r="M104" s="6"/>
      <c r="N104" s="6"/>
      <c r="O104" s="6"/>
      <c r="P104" s="6"/>
      <c r="Q104" s="6"/>
      <c r="R104" s="6"/>
    </row>
    <row r="105" spans="1:18" x14ac:dyDescent="0.15">
      <c r="A105" s="6"/>
      <c r="B105" s="6"/>
      <c r="C105" s="6"/>
      <c r="D105" s="6"/>
      <c r="E105" s="6"/>
      <c r="F105" s="6"/>
      <c r="G105" s="6"/>
      <c r="H105" s="6"/>
      <c r="I105" s="6"/>
      <c r="J105" s="6"/>
      <c r="K105" s="6"/>
      <c r="L105" s="6"/>
      <c r="M105" s="6"/>
      <c r="N105" s="6"/>
      <c r="O105" s="6"/>
      <c r="P105" s="6"/>
      <c r="Q105" s="6"/>
      <c r="R105" s="6"/>
    </row>
    <row r="106" spans="1:18" x14ac:dyDescent="0.15">
      <c r="A106" s="6"/>
      <c r="B106" s="6"/>
      <c r="C106" s="6"/>
      <c r="D106" s="6"/>
      <c r="E106" s="6"/>
      <c r="F106" s="6"/>
      <c r="G106" s="6"/>
      <c r="H106" s="6"/>
      <c r="I106" s="6"/>
      <c r="J106" s="6"/>
      <c r="K106" s="6"/>
      <c r="L106" s="6"/>
      <c r="M106" s="6"/>
      <c r="N106" s="6"/>
      <c r="O106" s="6"/>
      <c r="P106" s="6"/>
      <c r="Q106" s="6"/>
      <c r="R106" s="6"/>
    </row>
    <row r="107" spans="1:18" x14ac:dyDescent="0.15">
      <c r="A107" s="6"/>
      <c r="B107" s="6"/>
      <c r="C107" s="6"/>
      <c r="D107" s="6"/>
      <c r="E107" s="6"/>
      <c r="F107" s="6"/>
      <c r="G107" s="6"/>
      <c r="H107" s="6"/>
      <c r="I107" s="6"/>
      <c r="J107" s="6"/>
      <c r="K107" s="6"/>
      <c r="L107" s="6"/>
      <c r="M107" s="6"/>
      <c r="N107" s="6"/>
      <c r="O107" s="6"/>
      <c r="P107" s="6"/>
      <c r="Q107" s="6"/>
      <c r="R107" s="6"/>
    </row>
    <row r="108" spans="1:18" x14ac:dyDescent="0.15">
      <c r="A108" s="6"/>
      <c r="B108" s="6"/>
      <c r="C108" s="6"/>
      <c r="D108" s="6"/>
      <c r="E108" s="6"/>
      <c r="F108" s="6"/>
      <c r="G108" s="6"/>
      <c r="H108" s="6"/>
      <c r="I108" s="6"/>
      <c r="J108" s="6"/>
      <c r="K108" s="6"/>
      <c r="L108" s="6"/>
      <c r="M108" s="6"/>
      <c r="N108" s="6"/>
      <c r="O108" s="6"/>
      <c r="P108" s="6"/>
      <c r="Q108" s="6"/>
      <c r="R108" s="6"/>
    </row>
    <row r="109" spans="1:18" x14ac:dyDescent="0.15">
      <c r="A109" s="6"/>
      <c r="B109" s="6"/>
      <c r="C109" s="6"/>
      <c r="D109" s="6"/>
      <c r="E109" s="6"/>
      <c r="F109" s="6"/>
      <c r="G109" s="6"/>
      <c r="H109" s="6"/>
      <c r="I109" s="6"/>
      <c r="J109" s="6"/>
      <c r="K109" s="6"/>
      <c r="L109" s="6"/>
      <c r="M109" s="6"/>
      <c r="N109" s="6"/>
      <c r="O109" s="6"/>
      <c r="P109" s="6"/>
      <c r="Q109" s="6"/>
      <c r="R109" s="6"/>
    </row>
    <row r="110" spans="1:18" x14ac:dyDescent="0.15">
      <c r="A110" s="6"/>
      <c r="B110" s="6"/>
      <c r="C110" s="6"/>
      <c r="D110" s="6"/>
      <c r="E110" s="6"/>
      <c r="F110" s="6"/>
      <c r="G110" s="6"/>
      <c r="H110" s="6"/>
      <c r="I110" s="6"/>
      <c r="J110" s="6"/>
      <c r="K110" s="6"/>
      <c r="L110" s="6"/>
      <c r="M110" s="6"/>
      <c r="N110" s="6"/>
      <c r="O110" s="6"/>
      <c r="P110" s="6"/>
      <c r="Q110" s="6"/>
      <c r="R110" s="6"/>
    </row>
    <row r="111" spans="1:18" x14ac:dyDescent="0.15">
      <c r="A111" s="6"/>
      <c r="B111" s="6"/>
      <c r="C111" s="6"/>
      <c r="D111" s="6"/>
      <c r="E111" s="6"/>
      <c r="F111" s="6"/>
      <c r="G111" s="6"/>
      <c r="H111" s="6"/>
      <c r="I111" s="6"/>
      <c r="J111" s="6"/>
      <c r="K111" s="6"/>
      <c r="L111" s="6"/>
      <c r="M111" s="6"/>
      <c r="N111" s="6"/>
      <c r="O111" s="6"/>
      <c r="P111" s="6"/>
      <c r="Q111" s="6"/>
      <c r="R111" s="6"/>
    </row>
    <row r="112" spans="1:18" x14ac:dyDescent="0.15">
      <c r="A112" s="6"/>
      <c r="B112" s="6"/>
      <c r="C112" s="6"/>
      <c r="D112" s="6"/>
      <c r="E112" s="6"/>
      <c r="F112" s="6"/>
      <c r="G112" s="6"/>
      <c r="H112" s="6"/>
      <c r="I112" s="6"/>
      <c r="J112" s="6"/>
      <c r="K112" s="6"/>
      <c r="L112" s="6"/>
      <c r="M112" s="6"/>
      <c r="N112" s="6"/>
      <c r="O112" s="6"/>
      <c r="P112" s="6"/>
      <c r="Q112" s="6"/>
      <c r="R112" s="6"/>
    </row>
    <row r="113" spans="1:18" x14ac:dyDescent="0.15">
      <c r="A113" s="6"/>
      <c r="B113" s="6"/>
      <c r="C113" s="6"/>
      <c r="D113" s="6"/>
      <c r="E113" s="6"/>
      <c r="F113" s="6"/>
      <c r="G113" s="6"/>
      <c r="H113" s="6"/>
      <c r="I113" s="6"/>
      <c r="J113" s="6"/>
      <c r="K113" s="6"/>
      <c r="L113" s="6"/>
      <c r="M113" s="6"/>
      <c r="N113" s="6"/>
      <c r="O113" s="6"/>
      <c r="P113" s="6"/>
      <c r="Q113" s="6"/>
      <c r="R113" s="6"/>
    </row>
    <row r="114" spans="1:18" x14ac:dyDescent="0.15">
      <c r="A114" s="6"/>
      <c r="B114" s="6"/>
      <c r="C114" s="6"/>
      <c r="D114" s="6"/>
      <c r="E114" s="6"/>
      <c r="F114" s="6"/>
      <c r="G114" s="6"/>
      <c r="H114" s="6"/>
      <c r="I114" s="6"/>
      <c r="J114" s="6"/>
      <c r="K114" s="6"/>
      <c r="L114" s="6"/>
      <c r="M114" s="6"/>
      <c r="N114" s="6"/>
      <c r="O114" s="6"/>
      <c r="P114" s="6"/>
      <c r="Q114" s="6"/>
      <c r="R114" s="6"/>
    </row>
    <row r="115" spans="1:18" x14ac:dyDescent="0.15">
      <c r="A115" s="6"/>
      <c r="B115" s="6"/>
      <c r="C115" s="6"/>
      <c r="D115" s="6"/>
      <c r="E115" s="6"/>
      <c r="F115" s="6"/>
      <c r="G115" s="6"/>
      <c r="H115" s="6"/>
      <c r="I115" s="6"/>
      <c r="J115" s="6"/>
      <c r="K115" s="6"/>
      <c r="L115" s="6"/>
      <c r="M115" s="6"/>
      <c r="N115" s="6"/>
      <c r="O115" s="6"/>
      <c r="P115" s="6"/>
      <c r="Q115" s="6"/>
      <c r="R115" s="6"/>
    </row>
    <row r="116" spans="1:18" x14ac:dyDescent="0.15">
      <c r="A116" s="6"/>
      <c r="B116" s="6"/>
      <c r="C116" s="6"/>
      <c r="D116" s="6"/>
      <c r="E116" s="6"/>
      <c r="F116" s="6"/>
      <c r="G116" s="6"/>
      <c r="H116" s="6"/>
      <c r="I116" s="6"/>
      <c r="J116" s="6"/>
      <c r="K116" s="6"/>
      <c r="L116" s="6"/>
      <c r="M116" s="6"/>
      <c r="N116" s="6"/>
      <c r="O116" s="6"/>
      <c r="P116" s="6"/>
      <c r="Q116" s="6"/>
      <c r="R116" s="6"/>
    </row>
    <row r="117" spans="1:18" x14ac:dyDescent="0.15">
      <c r="A117" s="6"/>
      <c r="B117" s="6"/>
      <c r="C117" s="6"/>
      <c r="D117" s="6"/>
      <c r="E117" s="6"/>
      <c r="F117" s="6"/>
      <c r="G117" s="6"/>
      <c r="H117" s="6"/>
      <c r="I117" s="6"/>
      <c r="J117" s="6"/>
      <c r="K117" s="6"/>
      <c r="L117" s="6"/>
      <c r="M117" s="6"/>
      <c r="N117" s="6"/>
      <c r="O117" s="6"/>
      <c r="P117" s="6"/>
      <c r="Q117" s="6"/>
      <c r="R117" s="6"/>
    </row>
    <row r="118" spans="1:18" x14ac:dyDescent="0.15">
      <c r="A118" s="6"/>
      <c r="B118" s="6"/>
      <c r="C118" s="6"/>
      <c r="D118" s="6"/>
      <c r="E118" s="6"/>
      <c r="F118" s="6"/>
      <c r="G118" s="6"/>
      <c r="H118" s="6"/>
      <c r="I118" s="6"/>
      <c r="J118" s="6"/>
      <c r="K118" s="6"/>
      <c r="L118" s="6"/>
      <c r="M118" s="6"/>
      <c r="N118" s="6"/>
      <c r="O118" s="6"/>
      <c r="P118" s="6"/>
      <c r="Q118" s="6"/>
      <c r="R118" s="6"/>
    </row>
    <row r="119" spans="1:18" x14ac:dyDescent="0.15">
      <c r="A119" s="6"/>
      <c r="B119" s="6"/>
      <c r="C119" s="6"/>
      <c r="D119" s="6"/>
      <c r="E119" s="6"/>
      <c r="F119" s="6"/>
      <c r="G119" s="6"/>
      <c r="H119" s="6"/>
      <c r="I119" s="6"/>
      <c r="J119" s="6"/>
      <c r="K119" s="6"/>
      <c r="L119" s="6"/>
      <c r="M119" s="6"/>
      <c r="N119" s="6"/>
      <c r="O119" s="6"/>
      <c r="P119" s="6"/>
      <c r="Q119" s="6"/>
      <c r="R119" s="6"/>
    </row>
    <row r="120" spans="1:18" x14ac:dyDescent="0.15">
      <c r="A120" s="6"/>
      <c r="B120" s="6"/>
      <c r="C120" s="6"/>
      <c r="D120" s="6"/>
      <c r="E120" s="6"/>
      <c r="F120" s="6"/>
      <c r="G120" s="6"/>
      <c r="H120" s="6"/>
      <c r="I120" s="6"/>
      <c r="J120" s="6"/>
      <c r="K120" s="6"/>
      <c r="L120" s="6"/>
      <c r="M120" s="6"/>
      <c r="N120" s="6"/>
      <c r="O120" s="6"/>
      <c r="P120" s="6"/>
      <c r="Q120" s="6"/>
      <c r="R120" s="6"/>
    </row>
    <row r="121" spans="1:18" x14ac:dyDescent="0.15">
      <c r="A121" s="6"/>
      <c r="B121" s="6"/>
      <c r="C121" s="6"/>
      <c r="D121" s="6"/>
      <c r="E121" s="6"/>
      <c r="F121" s="6"/>
      <c r="G121" s="6"/>
      <c r="H121" s="6"/>
      <c r="I121" s="6"/>
      <c r="J121" s="6"/>
      <c r="K121" s="6"/>
      <c r="L121" s="6"/>
      <c r="M121" s="6"/>
      <c r="N121" s="6"/>
      <c r="O121" s="6"/>
      <c r="P121" s="6"/>
      <c r="Q121" s="6"/>
      <c r="R121" s="6"/>
    </row>
    <row r="122" spans="1:18" x14ac:dyDescent="0.15">
      <c r="A122" s="6"/>
      <c r="B122" s="6"/>
      <c r="C122" s="6"/>
      <c r="D122" s="6"/>
      <c r="E122" s="6"/>
      <c r="F122" s="6"/>
      <c r="G122" s="6"/>
      <c r="H122" s="6"/>
      <c r="I122" s="6"/>
      <c r="J122" s="6"/>
      <c r="K122" s="6"/>
      <c r="L122" s="6"/>
      <c r="M122" s="6"/>
      <c r="N122" s="6"/>
      <c r="O122" s="6"/>
      <c r="P122" s="6"/>
      <c r="Q122" s="6"/>
      <c r="R122" s="6"/>
    </row>
    <row r="123" spans="1:18" x14ac:dyDescent="0.15">
      <c r="A123" s="6"/>
      <c r="B123" s="6"/>
      <c r="C123" s="6"/>
      <c r="D123" s="6"/>
      <c r="E123" s="6"/>
      <c r="F123" s="6"/>
      <c r="G123" s="6"/>
      <c r="H123" s="6"/>
      <c r="I123" s="6"/>
      <c r="J123" s="6"/>
      <c r="K123" s="6"/>
      <c r="L123" s="6"/>
      <c r="M123" s="6"/>
      <c r="N123" s="6"/>
      <c r="O123" s="6"/>
      <c r="P123" s="6"/>
      <c r="Q123" s="6"/>
      <c r="R123" s="6"/>
    </row>
    <row r="124" spans="1:18" x14ac:dyDescent="0.15">
      <c r="A124" s="6"/>
      <c r="B124" s="6"/>
      <c r="C124" s="6"/>
      <c r="D124" s="6"/>
      <c r="E124" s="6"/>
      <c r="F124" s="6"/>
      <c r="G124" s="6"/>
      <c r="H124" s="6"/>
      <c r="I124" s="6"/>
      <c r="J124" s="6"/>
      <c r="K124" s="6"/>
      <c r="L124" s="6"/>
      <c r="M124" s="6"/>
      <c r="N124" s="6"/>
      <c r="O124" s="6"/>
      <c r="P124" s="6"/>
      <c r="Q124" s="6"/>
      <c r="R124" s="6"/>
    </row>
    <row r="125" spans="1:18" x14ac:dyDescent="0.15">
      <c r="A125" s="6"/>
      <c r="B125" s="6"/>
      <c r="C125" s="6"/>
      <c r="D125" s="6"/>
      <c r="E125" s="6"/>
      <c r="F125" s="6"/>
      <c r="G125" s="6"/>
      <c r="H125" s="6"/>
      <c r="I125" s="6"/>
      <c r="J125" s="6"/>
      <c r="K125" s="6"/>
      <c r="L125" s="6"/>
      <c r="M125" s="6"/>
      <c r="N125" s="6"/>
      <c r="O125" s="6"/>
      <c r="P125" s="6"/>
      <c r="Q125" s="6"/>
      <c r="R125" s="6"/>
    </row>
    <row r="126" spans="1:18" x14ac:dyDescent="0.15">
      <c r="A126" s="6"/>
      <c r="B126" s="6"/>
      <c r="C126" s="6"/>
      <c r="D126" s="6"/>
      <c r="E126" s="6"/>
      <c r="F126" s="6"/>
      <c r="G126" s="6"/>
      <c r="H126" s="6"/>
      <c r="I126" s="6"/>
      <c r="J126" s="6"/>
      <c r="K126" s="6"/>
      <c r="L126" s="6"/>
      <c r="M126" s="6"/>
      <c r="N126" s="6"/>
      <c r="O126" s="6"/>
      <c r="P126" s="6"/>
      <c r="Q126" s="6"/>
      <c r="R126" s="6"/>
    </row>
    <row r="127" spans="1:18" x14ac:dyDescent="0.15">
      <c r="A127" s="6"/>
      <c r="B127" s="6"/>
      <c r="C127" s="6"/>
      <c r="D127" s="6"/>
      <c r="E127" s="6"/>
      <c r="F127" s="6"/>
      <c r="G127" s="6"/>
      <c r="H127" s="6"/>
      <c r="I127" s="6"/>
      <c r="J127" s="6"/>
      <c r="K127" s="6"/>
      <c r="L127" s="6"/>
      <c r="M127" s="6"/>
      <c r="N127" s="6"/>
      <c r="O127" s="6"/>
      <c r="P127" s="6"/>
      <c r="Q127" s="6"/>
      <c r="R127" s="6"/>
    </row>
    <row r="128" spans="1:18" x14ac:dyDescent="0.15">
      <c r="A128" s="6"/>
      <c r="B128" s="6"/>
      <c r="C128" s="6"/>
      <c r="D128" s="6"/>
      <c r="E128" s="6"/>
      <c r="F128" s="6"/>
      <c r="G128" s="6"/>
      <c r="H128" s="6"/>
      <c r="I128" s="6"/>
      <c r="J128" s="6"/>
      <c r="K128" s="6"/>
      <c r="L128" s="6"/>
      <c r="M128" s="6"/>
      <c r="N128" s="6"/>
      <c r="O128" s="6"/>
      <c r="P128" s="6"/>
      <c r="Q128" s="6"/>
      <c r="R128" s="6"/>
    </row>
    <row r="129" spans="1:18" x14ac:dyDescent="0.15">
      <c r="A129" s="6"/>
      <c r="B129" s="6"/>
      <c r="C129" s="6"/>
      <c r="D129" s="6"/>
      <c r="E129" s="6"/>
      <c r="F129" s="6"/>
      <c r="G129" s="6"/>
      <c r="H129" s="6"/>
      <c r="I129" s="6"/>
      <c r="J129" s="6"/>
      <c r="K129" s="6"/>
      <c r="L129" s="6"/>
      <c r="M129" s="6"/>
      <c r="N129" s="6"/>
      <c r="O129" s="6"/>
      <c r="P129" s="6"/>
      <c r="Q129" s="6"/>
      <c r="R129" s="6"/>
    </row>
    <row r="130" spans="1:18" x14ac:dyDescent="0.15">
      <c r="A130" s="6"/>
      <c r="B130" s="6"/>
      <c r="C130" s="6"/>
      <c r="D130" s="6"/>
      <c r="E130" s="6"/>
      <c r="F130" s="6"/>
      <c r="G130" s="6"/>
      <c r="H130" s="6"/>
      <c r="I130" s="6"/>
      <c r="J130" s="6"/>
      <c r="K130" s="6"/>
      <c r="L130" s="6"/>
      <c r="M130" s="6"/>
      <c r="N130" s="6"/>
      <c r="O130" s="6"/>
      <c r="P130" s="6"/>
      <c r="Q130" s="6"/>
      <c r="R130" s="6"/>
    </row>
    <row r="131" spans="1:18" x14ac:dyDescent="0.15">
      <c r="A131" s="6"/>
      <c r="B131" s="6"/>
      <c r="C131" s="6"/>
      <c r="D131" s="6"/>
      <c r="E131" s="6"/>
      <c r="F131" s="6"/>
      <c r="G131" s="6"/>
      <c r="H131" s="6"/>
      <c r="I131" s="6"/>
      <c r="J131" s="6"/>
      <c r="K131" s="6"/>
      <c r="L131" s="6"/>
      <c r="M131" s="6"/>
      <c r="N131" s="6"/>
      <c r="O131" s="6"/>
      <c r="P131" s="6"/>
      <c r="Q131" s="6"/>
      <c r="R131" s="6"/>
    </row>
    <row r="132" spans="1:18" x14ac:dyDescent="0.15">
      <c r="A132" s="6"/>
      <c r="B132" s="6"/>
      <c r="C132" s="6"/>
      <c r="D132" s="6"/>
      <c r="E132" s="6"/>
      <c r="F132" s="6"/>
      <c r="G132" s="6"/>
      <c r="H132" s="6"/>
      <c r="I132" s="6"/>
      <c r="J132" s="6"/>
      <c r="K132" s="6"/>
      <c r="L132" s="6"/>
      <c r="M132" s="6"/>
      <c r="N132" s="6"/>
      <c r="O132" s="6"/>
      <c r="P132" s="6"/>
      <c r="Q132" s="6"/>
      <c r="R132" s="6"/>
    </row>
    <row r="133" spans="1:18" x14ac:dyDescent="0.15">
      <c r="A133" s="6"/>
      <c r="B133" s="6"/>
      <c r="C133" s="6"/>
      <c r="D133" s="6"/>
      <c r="E133" s="6"/>
      <c r="F133" s="6"/>
      <c r="G133" s="6"/>
      <c r="H133" s="6"/>
      <c r="I133" s="6"/>
      <c r="J133" s="6"/>
      <c r="K133" s="6"/>
      <c r="L133" s="6"/>
      <c r="M133" s="6"/>
      <c r="N133" s="6"/>
      <c r="O133" s="6"/>
      <c r="P133" s="6"/>
      <c r="Q133" s="6"/>
      <c r="R133" s="6"/>
    </row>
    <row r="134" spans="1:18" x14ac:dyDescent="0.15">
      <c r="A134" s="6"/>
      <c r="B134" s="6"/>
      <c r="C134" s="6"/>
      <c r="D134" s="6"/>
      <c r="E134" s="6"/>
      <c r="F134" s="6"/>
      <c r="G134" s="6"/>
      <c r="H134" s="6"/>
      <c r="I134" s="6"/>
      <c r="J134" s="6"/>
      <c r="K134" s="6"/>
      <c r="L134" s="6"/>
      <c r="M134" s="6"/>
      <c r="N134" s="6"/>
      <c r="O134" s="6"/>
      <c r="P134" s="6"/>
      <c r="Q134" s="6"/>
      <c r="R134" s="6"/>
    </row>
    <row r="135" spans="1:18" x14ac:dyDescent="0.15">
      <c r="A135" s="6"/>
      <c r="B135" s="6"/>
      <c r="C135" s="6"/>
      <c r="D135" s="6"/>
      <c r="E135" s="6"/>
      <c r="F135" s="6"/>
      <c r="G135" s="6"/>
      <c r="H135" s="6"/>
      <c r="I135" s="6"/>
      <c r="J135" s="6"/>
      <c r="K135" s="6"/>
      <c r="L135" s="6"/>
      <c r="M135" s="6"/>
      <c r="N135" s="6"/>
      <c r="O135" s="6"/>
      <c r="P135" s="6"/>
      <c r="Q135" s="6"/>
      <c r="R135" s="6"/>
    </row>
    <row r="136" spans="1:18" x14ac:dyDescent="0.15">
      <c r="A136" s="6"/>
      <c r="B136" s="6"/>
      <c r="C136" s="6"/>
      <c r="D136" s="6"/>
      <c r="E136" s="6"/>
      <c r="F136" s="6"/>
      <c r="G136" s="6"/>
      <c r="H136" s="6"/>
      <c r="I136" s="6"/>
      <c r="J136" s="6"/>
      <c r="K136" s="6"/>
      <c r="L136" s="6"/>
      <c r="M136" s="6"/>
      <c r="N136" s="6"/>
      <c r="O136" s="6"/>
      <c r="P136" s="6"/>
      <c r="Q136" s="6"/>
      <c r="R136" s="6"/>
    </row>
    <row r="137" spans="1:18" x14ac:dyDescent="0.15">
      <c r="A137" s="6"/>
      <c r="B137" s="6"/>
      <c r="C137" s="6"/>
      <c r="D137" s="6"/>
      <c r="E137" s="6"/>
      <c r="F137" s="6"/>
      <c r="G137" s="6"/>
      <c r="H137" s="6"/>
      <c r="I137" s="6"/>
      <c r="J137" s="6"/>
      <c r="K137" s="6"/>
      <c r="L137" s="6"/>
      <c r="M137" s="6"/>
      <c r="N137" s="6"/>
      <c r="O137" s="6"/>
      <c r="P137" s="6"/>
      <c r="Q137" s="6"/>
      <c r="R137" s="6"/>
    </row>
    <row r="138" spans="1:18" x14ac:dyDescent="0.15">
      <c r="A138" s="6"/>
      <c r="B138" s="6"/>
      <c r="C138" s="6"/>
      <c r="D138" s="6"/>
      <c r="E138" s="6"/>
      <c r="F138" s="6"/>
      <c r="G138" s="6"/>
      <c r="H138" s="6"/>
      <c r="I138" s="6"/>
      <c r="J138" s="6"/>
      <c r="K138" s="6"/>
      <c r="L138" s="6"/>
      <c r="M138" s="6"/>
      <c r="N138" s="6"/>
      <c r="O138" s="6"/>
      <c r="P138" s="6"/>
      <c r="Q138" s="6"/>
      <c r="R138" s="6"/>
    </row>
    <row r="139" spans="1:18" x14ac:dyDescent="0.15">
      <c r="A139" s="6"/>
      <c r="B139" s="6"/>
      <c r="C139" s="6"/>
      <c r="D139" s="6"/>
      <c r="E139" s="6"/>
      <c r="F139" s="6"/>
      <c r="G139" s="6"/>
      <c r="H139" s="6"/>
      <c r="I139" s="6"/>
      <c r="J139" s="6"/>
      <c r="K139" s="6"/>
      <c r="L139" s="6"/>
      <c r="M139" s="6"/>
      <c r="N139" s="6"/>
      <c r="O139" s="6"/>
      <c r="P139" s="6"/>
      <c r="Q139" s="6"/>
      <c r="R139" s="6"/>
    </row>
    <row r="140" spans="1:18" x14ac:dyDescent="0.15">
      <c r="A140" s="6"/>
      <c r="B140" s="6"/>
      <c r="C140" s="6"/>
      <c r="D140" s="6"/>
      <c r="E140" s="6"/>
      <c r="F140" s="6"/>
      <c r="G140" s="6"/>
      <c r="H140" s="6"/>
      <c r="I140" s="6"/>
      <c r="J140" s="6"/>
      <c r="K140" s="6"/>
      <c r="L140" s="6"/>
      <c r="M140" s="6"/>
      <c r="N140" s="6"/>
      <c r="O140" s="6"/>
      <c r="P140" s="6"/>
      <c r="Q140" s="6"/>
      <c r="R140" s="6"/>
    </row>
    <row r="141" spans="1:18" x14ac:dyDescent="0.15">
      <c r="A141" s="6"/>
      <c r="B141" s="6"/>
      <c r="C141" s="6"/>
      <c r="D141" s="6"/>
      <c r="E141" s="6"/>
      <c r="F141" s="6"/>
      <c r="G141" s="6"/>
      <c r="H141" s="6"/>
      <c r="I141" s="6"/>
      <c r="J141" s="6"/>
      <c r="K141" s="6"/>
      <c r="L141" s="6"/>
      <c r="M141" s="6"/>
      <c r="N141" s="6"/>
      <c r="O141" s="6"/>
      <c r="P141" s="6"/>
      <c r="Q141" s="6"/>
      <c r="R141" s="6"/>
    </row>
    <row r="142" spans="1:18" x14ac:dyDescent="0.15">
      <c r="A142" s="6"/>
      <c r="B142" s="6"/>
      <c r="C142" s="6"/>
      <c r="D142" s="6"/>
      <c r="E142" s="6"/>
      <c r="F142" s="6"/>
      <c r="G142" s="6"/>
      <c r="H142" s="6"/>
      <c r="I142" s="6"/>
      <c r="J142" s="6"/>
      <c r="K142" s="6"/>
      <c r="L142" s="6"/>
      <c r="M142" s="6"/>
      <c r="N142" s="6"/>
      <c r="O142" s="6"/>
      <c r="P142" s="6"/>
      <c r="Q142" s="6"/>
      <c r="R142" s="6"/>
    </row>
    <row r="143" spans="1:18" x14ac:dyDescent="0.15">
      <c r="A143" s="6"/>
      <c r="B143" s="6"/>
      <c r="C143" s="6"/>
      <c r="D143" s="6"/>
      <c r="E143" s="6"/>
      <c r="F143" s="6"/>
      <c r="G143" s="6"/>
      <c r="H143" s="6"/>
      <c r="I143" s="6"/>
      <c r="J143" s="6"/>
      <c r="K143" s="6"/>
      <c r="L143" s="6"/>
      <c r="M143" s="6"/>
      <c r="N143" s="6"/>
      <c r="O143" s="6"/>
      <c r="P143" s="6"/>
      <c r="Q143" s="6"/>
      <c r="R143" s="6"/>
    </row>
    <row r="144" spans="1:18" x14ac:dyDescent="0.15">
      <c r="A144" s="6"/>
      <c r="B144" s="6"/>
      <c r="C144" s="6"/>
      <c r="D144" s="6"/>
      <c r="E144" s="6"/>
      <c r="F144" s="6"/>
      <c r="G144" s="6"/>
      <c r="H144" s="6"/>
      <c r="I144" s="6"/>
      <c r="J144" s="6"/>
      <c r="K144" s="6"/>
      <c r="L144" s="6"/>
      <c r="M144" s="6"/>
      <c r="N144" s="6"/>
      <c r="O144" s="6"/>
      <c r="P144" s="6"/>
      <c r="Q144" s="6"/>
      <c r="R144" s="6"/>
    </row>
    <row r="145" spans="1:18" x14ac:dyDescent="0.15">
      <c r="A145" s="6"/>
      <c r="B145" s="6"/>
      <c r="C145" s="6"/>
      <c r="D145" s="6"/>
      <c r="E145" s="6"/>
      <c r="F145" s="6"/>
      <c r="G145" s="6"/>
      <c r="H145" s="6"/>
      <c r="I145" s="6"/>
      <c r="J145" s="6"/>
      <c r="K145" s="6"/>
      <c r="L145" s="6"/>
      <c r="M145" s="6"/>
      <c r="N145" s="6"/>
      <c r="O145" s="6"/>
      <c r="P145" s="6"/>
      <c r="Q145" s="6"/>
      <c r="R145" s="6"/>
    </row>
    <row r="146" spans="1:18" x14ac:dyDescent="0.15">
      <c r="A146" s="6"/>
      <c r="B146" s="6"/>
      <c r="C146" s="6"/>
      <c r="D146" s="6"/>
      <c r="E146" s="6"/>
      <c r="F146" s="6"/>
      <c r="G146" s="6"/>
      <c r="H146" s="6"/>
      <c r="I146" s="6"/>
      <c r="J146" s="6"/>
      <c r="K146" s="6"/>
      <c r="L146" s="6"/>
      <c r="M146" s="6"/>
      <c r="N146" s="6"/>
      <c r="O146" s="6"/>
      <c r="P146" s="6"/>
      <c r="Q146" s="6"/>
      <c r="R146" s="6"/>
    </row>
    <row r="147" spans="1:18" x14ac:dyDescent="0.15">
      <c r="A147" s="6"/>
      <c r="B147" s="6"/>
      <c r="C147" s="6"/>
      <c r="D147" s="6"/>
      <c r="E147" s="6"/>
      <c r="F147" s="6"/>
      <c r="G147" s="6"/>
      <c r="H147" s="6"/>
      <c r="I147" s="6"/>
      <c r="J147" s="6"/>
      <c r="K147" s="6"/>
      <c r="L147" s="6"/>
      <c r="M147" s="6"/>
      <c r="N147" s="6"/>
      <c r="O147" s="6"/>
      <c r="P147" s="6"/>
      <c r="Q147" s="6"/>
      <c r="R147" s="6"/>
    </row>
    <row r="148" spans="1:18" x14ac:dyDescent="0.15">
      <c r="A148" s="6"/>
      <c r="B148" s="6"/>
      <c r="C148" s="6"/>
      <c r="D148" s="6"/>
      <c r="E148" s="6"/>
      <c r="F148" s="6"/>
      <c r="G148" s="6"/>
      <c r="H148" s="6"/>
      <c r="I148" s="6"/>
      <c r="J148" s="6"/>
      <c r="K148" s="6"/>
      <c r="L148" s="6"/>
      <c r="M148" s="6"/>
      <c r="N148" s="6"/>
      <c r="O148" s="6"/>
      <c r="P148" s="6"/>
      <c r="Q148" s="6"/>
      <c r="R148" s="6"/>
    </row>
    <row r="149" spans="1:18" x14ac:dyDescent="0.15">
      <c r="A149" s="6"/>
      <c r="B149" s="6"/>
      <c r="C149" s="6"/>
      <c r="D149" s="6"/>
      <c r="E149" s="6"/>
      <c r="F149" s="6"/>
      <c r="G149" s="6"/>
      <c r="H149" s="6"/>
      <c r="I149" s="6"/>
      <c r="J149" s="6"/>
      <c r="K149" s="6"/>
      <c r="L149" s="6"/>
      <c r="M149" s="6"/>
      <c r="N149" s="6"/>
      <c r="O149" s="6"/>
      <c r="P149" s="6"/>
      <c r="Q149" s="6"/>
      <c r="R149" s="6"/>
    </row>
    <row r="150" spans="1:18" x14ac:dyDescent="0.15">
      <c r="A150" s="6"/>
      <c r="B150" s="6"/>
      <c r="C150" s="6"/>
      <c r="D150" s="6"/>
      <c r="E150" s="6"/>
      <c r="F150" s="6"/>
      <c r="G150" s="6"/>
      <c r="H150" s="6"/>
      <c r="I150" s="6"/>
      <c r="J150" s="6"/>
      <c r="K150" s="6"/>
      <c r="L150" s="6"/>
      <c r="M150" s="6"/>
      <c r="N150" s="6"/>
      <c r="O150" s="6"/>
      <c r="P150" s="6"/>
      <c r="Q150" s="6"/>
      <c r="R150" s="6"/>
    </row>
    <row r="151" spans="1:18" x14ac:dyDescent="0.15">
      <c r="A151" s="6"/>
      <c r="B151" s="6"/>
      <c r="C151" s="6"/>
      <c r="D151" s="6"/>
      <c r="E151" s="6"/>
      <c r="F151" s="6"/>
      <c r="G151" s="6"/>
      <c r="H151" s="6"/>
      <c r="I151" s="6"/>
      <c r="J151" s="6"/>
      <c r="K151" s="6"/>
      <c r="L151" s="6"/>
      <c r="M151" s="6"/>
      <c r="N151" s="6"/>
      <c r="O151" s="6"/>
      <c r="P151" s="6"/>
      <c r="Q151" s="6"/>
      <c r="R151" s="6"/>
    </row>
    <row r="152" spans="1:18" x14ac:dyDescent="0.15">
      <c r="A152" s="6"/>
      <c r="B152" s="6"/>
      <c r="C152" s="6"/>
      <c r="D152" s="6"/>
      <c r="E152" s="6"/>
      <c r="F152" s="6"/>
      <c r="G152" s="6"/>
      <c r="H152" s="6"/>
      <c r="I152" s="6"/>
      <c r="J152" s="6"/>
      <c r="K152" s="6"/>
      <c r="L152" s="6"/>
      <c r="M152" s="6"/>
      <c r="N152" s="6"/>
      <c r="O152" s="6"/>
      <c r="P152" s="6"/>
      <c r="Q152" s="6"/>
      <c r="R152" s="6"/>
    </row>
    <row r="153" spans="1:18" x14ac:dyDescent="0.15">
      <c r="A153" s="6"/>
      <c r="B153" s="6"/>
      <c r="C153" s="6"/>
      <c r="D153" s="6"/>
      <c r="E153" s="6"/>
      <c r="F153" s="6"/>
      <c r="G153" s="6"/>
      <c r="H153" s="6"/>
      <c r="I153" s="6"/>
      <c r="J153" s="6"/>
      <c r="K153" s="6"/>
      <c r="L153" s="6"/>
      <c r="M153" s="6"/>
      <c r="N153" s="6"/>
      <c r="O153" s="6"/>
      <c r="P153" s="6"/>
      <c r="Q153" s="6"/>
      <c r="R153" s="6"/>
    </row>
    <row r="154" spans="1:18" x14ac:dyDescent="0.15">
      <c r="A154" s="6"/>
      <c r="B154" s="6"/>
      <c r="C154" s="6"/>
      <c r="D154" s="6"/>
      <c r="E154" s="6"/>
      <c r="F154" s="6"/>
      <c r="G154" s="6"/>
      <c r="H154" s="6"/>
      <c r="I154" s="6"/>
      <c r="J154" s="6"/>
      <c r="K154" s="6"/>
      <c r="L154" s="6"/>
      <c r="M154" s="6"/>
      <c r="N154" s="6"/>
      <c r="O154" s="6"/>
      <c r="P154" s="6"/>
      <c r="Q154" s="6"/>
      <c r="R154" s="6"/>
    </row>
    <row r="155" spans="1:18" x14ac:dyDescent="0.15">
      <c r="A155" s="6"/>
      <c r="B155" s="6"/>
      <c r="C155" s="6"/>
      <c r="D155" s="6"/>
      <c r="E155" s="6"/>
      <c r="F155" s="6"/>
      <c r="G155" s="6"/>
      <c r="H155" s="6"/>
      <c r="I155" s="6"/>
      <c r="J155" s="6"/>
      <c r="K155" s="6"/>
      <c r="L155" s="6"/>
      <c r="M155" s="6"/>
      <c r="N155" s="6"/>
      <c r="O155" s="6"/>
      <c r="P155" s="6"/>
      <c r="Q155" s="6"/>
      <c r="R155" s="6"/>
    </row>
    <row r="156" spans="1:18" x14ac:dyDescent="0.15">
      <c r="A156" s="6"/>
      <c r="B156" s="6"/>
      <c r="C156" s="6"/>
      <c r="D156" s="6"/>
      <c r="E156" s="6"/>
      <c r="F156" s="6"/>
      <c r="G156" s="6"/>
      <c r="H156" s="6"/>
      <c r="I156" s="6"/>
      <c r="J156" s="6"/>
      <c r="K156" s="6"/>
      <c r="L156" s="6"/>
      <c r="M156" s="6"/>
      <c r="N156" s="6"/>
      <c r="O156" s="6"/>
      <c r="P156" s="6"/>
      <c r="Q156" s="6"/>
      <c r="R156" s="6"/>
    </row>
    <row r="157" spans="1:18" x14ac:dyDescent="0.15">
      <c r="A157" s="6"/>
      <c r="B157" s="6"/>
      <c r="C157" s="6"/>
      <c r="D157" s="6"/>
      <c r="E157" s="6"/>
      <c r="F157" s="6"/>
      <c r="G157" s="6"/>
      <c r="H157" s="6"/>
      <c r="I157" s="6"/>
      <c r="J157" s="6"/>
      <c r="K157" s="6"/>
      <c r="L157" s="6"/>
      <c r="M157" s="6"/>
      <c r="N157" s="6"/>
      <c r="O157" s="6"/>
      <c r="P157" s="6"/>
      <c r="Q157" s="6"/>
      <c r="R157" s="6"/>
    </row>
    <row r="158" spans="1:18" x14ac:dyDescent="0.15">
      <c r="A158" s="6"/>
      <c r="B158" s="6"/>
      <c r="C158" s="6"/>
      <c r="D158" s="6"/>
      <c r="E158" s="6"/>
      <c r="F158" s="6"/>
      <c r="G158" s="6"/>
      <c r="H158" s="6"/>
      <c r="I158" s="6"/>
      <c r="J158" s="6"/>
      <c r="K158" s="6"/>
      <c r="L158" s="6"/>
      <c r="M158" s="6"/>
      <c r="N158" s="6"/>
      <c r="O158" s="6"/>
      <c r="P158" s="6"/>
      <c r="Q158" s="6"/>
      <c r="R158" s="6"/>
    </row>
    <row r="159" spans="1:18" x14ac:dyDescent="0.15">
      <c r="A159" s="6"/>
      <c r="B159" s="6"/>
      <c r="C159" s="6"/>
      <c r="D159" s="6"/>
      <c r="E159" s="6"/>
      <c r="F159" s="6"/>
      <c r="G159" s="6"/>
      <c r="H159" s="6"/>
      <c r="I159" s="6"/>
      <c r="J159" s="6"/>
      <c r="K159" s="6"/>
      <c r="L159" s="6"/>
      <c r="M159" s="6"/>
      <c r="N159" s="6"/>
      <c r="O159" s="6"/>
      <c r="P159" s="6"/>
      <c r="Q159" s="6"/>
      <c r="R159" s="6"/>
    </row>
    <row r="160" spans="1:18" x14ac:dyDescent="0.15">
      <c r="A160" s="6"/>
      <c r="B160" s="6"/>
      <c r="C160" s="6"/>
      <c r="D160" s="6"/>
      <c r="E160" s="6"/>
      <c r="F160" s="6"/>
      <c r="G160" s="6"/>
      <c r="H160" s="6"/>
      <c r="I160" s="6"/>
      <c r="J160" s="6"/>
      <c r="K160" s="6"/>
      <c r="L160" s="6"/>
      <c r="M160" s="6"/>
      <c r="N160" s="6"/>
      <c r="O160" s="6"/>
      <c r="P160" s="6"/>
      <c r="Q160" s="6"/>
      <c r="R160" s="6"/>
    </row>
    <row r="161" spans="1:18" x14ac:dyDescent="0.15">
      <c r="A161" s="6"/>
      <c r="B161" s="6"/>
      <c r="C161" s="6"/>
      <c r="D161" s="6"/>
      <c r="E161" s="6"/>
      <c r="F161" s="6"/>
      <c r="G161" s="6"/>
      <c r="H161" s="6"/>
      <c r="I161" s="6"/>
      <c r="J161" s="6"/>
      <c r="K161" s="6"/>
      <c r="L161" s="6"/>
      <c r="M161" s="6"/>
      <c r="N161" s="6"/>
      <c r="O161" s="6"/>
      <c r="P161" s="6"/>
      <c r="Q161" s="6"/>
      <c r="R161" s="6"/>
    </row>
    <row r="162" spans="1:18" x14ac:dyDescent="0.15">
      <c r="A162" s="6"/>
      <c r="B162" s="6"/>
      <c r="C162" s="6"/>
      <c r="D162" s="6"/>
      <c r="E162" s="6"/>
      <c r="F162" s="6"/>
      <c r="G162" s="6"/>
      <c r="H162" s="6"/>
      <c r="I162" s="6"/>
      <c r="J162" s="6"/>
      <c r="K162" s="6"/>
      <c r="L162" s="6"/>
      <c r="M162" s="6"/>
      <c r="N162" s="6"/>
      <c r="O162" s="6"/>
      <c r="P162" s="6"/>
      <c r="Q162" s="6"/>
      <c r="R162" s="6"/>
    </row>
    <row r="163" spans="1:18" x14ac:dyDescent="0.15">
      <c r="A163" s="6"/>
      <c r="B163" s="6"/>
      <c r="C163" s="6"/>
      <c r="D163" s="6"/>
      <c r="E163" s="6"/>
      <c r="F163" s="6"/>
      <c r="G163" s="6"/>
      <c r="H163" s="6"/>
      <c r="I163" s="6"/>
      <c r="J163" s="6"/>
      <c r="K163" s="6"/>
      <c r="L163" s="6"/>
      <c r="M163" s="6"/>
      <c r="N163" s="6"/>
      <c r="O163" s="6"/>
      <c r="P163" s="6"/>
      <c r="Q163" s="6"/>
      <c r="R163" s="6"/>
    </row>
    <row r="164" spans="1:18" x14ac:dyDescent="0.15">
      <c r="A164" s="6"/>
      <c r="B164" s="6"/>
      <c r="C164" s="6"/>
      <c r="D164" s="6"/>
      <c r="E164" s="6"/>
      <c r="F164" s="6"/>
      <c r="G164" s="6"/>
      <c r="H164" s="6"/>
      <c r="I164" s="6"/>
      <c r="J164" s="6"/>
      <c r="K164" s="6"/>
      <c r="L164" s="6"/>
      <c r="M164" s="6"/>
      <c r="N164" s="6"/>
      <c r="O164" s="6"/>
      <c r="P164" s="6"/>
      <c r="Q164" s="6"/>
      <c r="R164" s="6"/>
    </row>
    <row r="165" spans="1:18" x14ac:dyDescent="0.15">
      <c r="A165" s="6"/>
      <c r="B165" s="6"/>
      <c r="C165" s="6"/>
      <c r="D165" s="6"/>
      <c r="E165" s="6"/>
      <c r="F165" s="6"/>
      <c r="G165" s="6"/>
      <c r="H165" s="6"/>
      <c r="I165" s="6"/>
      <c r="J165" s="6"/>
      <c r="K165" s="6"/>
      <c r="L165" s="6"/>
      <c r="M165" s="6"/>
      <c r="N165" s="6"/>
      <c r="O165" s="6"/>
      <c r="P165" s="6"/>
      <c r="Q165" s="6"/>
      <c r="R165" s="6"/>
    </row>
    <row r="166" spans="1:18" x14ac:dyDescent="0.15">
      <c r="A166" s="6"/>
      <c r="B166" s="6"/>
      <c r="C166" s="6"/>
      <c r="D166" s="6"/>
      <c r="E166" s="6"/>
      <c r="F166" s="6"/>
      <c r="G166" s="6"/>
      <c r="H166" s="6"/>
      <c r="I166" s="6"/>
      <c r="J166" s="6"/>
      <c r="K166" s="6"/>
      <c r="L166" s="6"/>
      <c r="M166" s="6"/>
      <c r="N166" s="6"/>
      <c r="O166" s="6"/>
      <c r="P166" s="6"/>
      <c r="Q166" s="6"/>
      <c r="R166" s="6"/>
    </row>
    <row r="167" spans="1:18" x14ac:dyDescent="0.15">
      <c r="A167" s="6"/>
      <c r="B167" s="6"/>
      <c r="C167" s="6"/>
      <c r="D167" s="6"/>
      <c r="E167" s="6"/>
      <c r="F167" s="6"/>
      <c r="G167" s="6"/>
      <c r="H167" s="6"/>
      <c r="I167" s="6"/>
      <c r="J167" s="6"/>
      <c r="K167" s="6"/>
      <c r="L167" s="6"/>
      <c r="M167" s="6"/>
      <c r="N167" s="6"/>
      <c r="O167" s="6"/>
      <c r="P167" s="6"/>
      <c r="Q167" s="6"/>
      <c r="R167" s="6"/>
    </row>
    <row r="168" spans="1:18" x14ac:dyDescent="0.15">
      <c r="A168" s="6"/>
      <c r="B168" s="6"/>
      <c r="C168" s="6"/>
      <c r="D168" s="6"/>
      <c r="E168" s="6"/>
      <c r="F168" s="6"/>
      <c r="G168" s="6"/>
      <c r="H168" s="6"/>
      <c r="I168" s="6"/>
      <c r="J168" s="6"/>
      <c r="K168" s="6"/>
      <c r="L168" s="6"/>
      <c r="M168" s="6"/>
      <c r="N168" s="6"/>
      <c r="O168" s="6"/>
      <c r="P168" s="6"/>
      <c r="Q168" s="6"/>
      <c r="R168" s="6"/>
    </row>
    <row r="169" spans="1:18" x14ac:dyDescent="0.15">
      <c r="A169" s="6"/>
      <c r="B169" s="6"/>
      <c r="C169" s="6"/>
      <c r="D169" s="6"/>
      <c r="E169" s="6"/>
      <c r="F169" s="6"/>
      <c r="G169" s="6"/>
      <c r="H169" s="6"/>
      <c r="I169" s="6"/>
      <c r="J169" s="6"/>
      <c r="K169" s="6"/>
      <c r="L169" s="6"/>
      <c r="M169" s="6"/>
      <c r="N169" s="6"/>
      <c r="O169" s="6"/>
      <c r="P169" s="6"/>
      <c r="Q169" s="6"/>
      <c r="R169" s="6"/>
    </row>
    <row r="170" spans="1:18" x14ac:dyDescent="0.15">
      <c r="A170" s="6"/>
      <c r="B170" s="6"/>
      <c r="C170" s="6"/>
      <c r="D170" s="6"/>
      <c r="E170" s="6"/>
      <c r="F170" s="6"/>
      <c r="G170" s="6"/>
      <c r="H170" s="6"/>
      <c r="I170" s="6"/>
      <c r="J170" s="6"/>
      <c r="K170" s="6"/>
      <c r="L170" s="6"/>
      <c r="M170" s="6"/>
      <c r="N170" s="6"/>
      <c r="O170" s="6"/>
      <c r="P170" s="6"/>
      <c r="Q170" s="6"/>
      <c r="R170" s="6"/>
    </row>
    <row r="171" spans="1:18" x14ac:dyDescent="0.15">
      <c r="A171" s="6"/>
      <c r="B171" s="6"/>
      <c r="C171" s="6"/>
      <c r="D171" s="6"/>
      <c r="E171" s="6"/>
      <c r="F171" s="6"/>
      <c r="G171" s="6"/>
      <c r="H171" s="6"/>
      <c r="I171" s="6"/>
      <c r="J171" s="6"/>
      <c r="K171" s="6"/>
      <c r="L171" s="6"/>
      <c r="M171" s="6"/>
      <c r="N171" s="6"/>
      <c r="O171" s="6"/>
      <c r="P171" s="6"/>
      <c r="Q171" s="6"/>
      <c r="R171" s="6"/>
    </row>
    <row r="172" spans="1:18" x14ac:dyDescent="0.15">
      <c r="A172" s="6"/>
      <c r="B172" s="6"/>
      <c r="C172" s="6"/>
      <c r="D172" s="6"/>
      <c r="E172" s="6"/>
      <c r="F172" s="6"/>
      <c r="G172" s="6"/>
      <c r="H172" s="6"/>
      <c r="I172" s="6"/>
      <c r="J172" s="6"/>
      <c r="K172" s="6"/>
      <c r="L172" s="6"/>
      <c r="M172" s="6"/>
      <c r="N172" s="6"/>
      <c r="O172" s="6"/>
      <c r="P172" s="6"/>
      <c r="Q172" s="6"/>
      <c r="R172" s="6"/>
    </row>
    <row r="173" spans="1:18" x14ac:dyDescent="0.15">
      <c r="A173" s="6"/>
      <c r="B173" s="6"/>
      <c r="C173" s="6"/>
      <c r="D173" s="6"/>
      <c r="E173" s="6"/>
      <c r="F173" s="6"/>
      <c r="G173" s="6"/>
      <c r="H173" s="6"/>
      <c r="I173" s="6"/>
      <c r="J173" s="6"/>
      <c r="K173" s="6"/>
      <c r="L173" s="6"/>
      <c r="M173" s="6"/>
      <c r="N173" s="6"/>
      <c r="O173" s="6"/>
      <c r="P173" s="6"/>
      <c r="Q173" s="6"/>
      <c r="R173" s="6"/>
    </row>
    <row r="174" spans="1:18" x14ac:dyDescent="0.15">
      <c r="A174" s="6"/>
      <c r="B174" s="6"/>
      <c r="C174" s="6"/>
      <c r="D174" s="6"/>
      <c r="E174" s="6"/>
      <c r="F174" s="6"/>
      <c r="G174" s="6"/>
      <c r="H174" s="6"/>
      <c r="I174" s="6"/>
      <c r="J174" s="6"/>
      <c r="K174" s="6"/>
      <c r="L174" s="6"/>
      <c r="M174" s="6"/>
      <c r="N174" s="6"/>
      <c r="O174" s="6"/>
      <c r="P174" s="6"/>
      <c r="Q174" s="6"/>
      <c r="R174" s="6"/>
    </row>
    <row r="175" spans="1:18" x14ac:dyDescent="0.15">
      <c r="A175" s="6"/>
      <c r="B175" s="6"/>
      <c r="C175" s="6"/>
      <c r="D175" s="6"/>
      <c r="E175" s="6"/>
      <c r="F175" s="6"/>
      <c r="G175" s="6"/>
      <c r="H175" s="6"/>
      <c r="I175" s="6"/>
      <c r="J175" s="6"/>
      <c r="K175" s="6"/>
      <c r="L175" s="6"/>
      <c r="M175" s="6"/>
      <c r="N175" s="6"/>
      <c r="O175" s="6"/>
      <c r="P175" s="6"/>
      <c r="Q175" s="6"/>
      <c r="R175" s="6"/>
    </row>
    <row r="176" spans="1:18" x14ac:dyDescent="0.15">
      <c r="A176" s="6"/>
      <c r="B176" s="6"/>
      <c r="C176" s="6"/>
      <c r="D176" s="6"/>
      <c r="E176" s="6"/>
      <c r="F176" s="6"/>
      <c r="G176" s="6"/>
      <c r="H176" s="6"/>
      <c r="I176" s="6"/>
      <c r="J176" s="6"/>
      <c r="K176" s="6"/>
      <c r="L176" s="6"/>
      <c r="M176" s="6"/>
      <c r="N176" s="6"/>
      <c r="O176" s="6"/>
      <c r="P176" s="6"/>
      <c r="Q176" s="6"/>
      <c r="R176" s="6"/>
    </row>
    <row r="177" spans="1:18" x14ac:dyDescent="0.15">
      <c r="A177" s="6"/>
      <c r="B177" s="6"/>
      <c r="C177" s="6"/>
      <c r="D177" s="6"/>
      <c r="E177" s="6"/>
      <c r="F177" s="6"/>
      <c r="G177" s="6"/>
      <c r="H177" s="6"/>
      <c r="I177" s="6"/>
      <c r="J177" s="6"/>
      <c r="K177" s="6"/>
      <c r="L177" s="6"/>
      <c r="M177" s="6"/>
      <c r="N177" s="6"/>
      <c r="O177" s="6"/>
      <c r="P177" s="6"/>
      <c r="Q177" s="6"/>
      <c r="R177" s="6"/>
    </row>
    <row r="178" spans="1:18" x14ac:dyDescent="0.15">
      <c r="A178" s="6"/>
      <c r="B178" s="6"/>
      <c r="C178" s="6"/>
      <c r="D178" s="6"/>
      <c r="E178" s="6"/>
      <c r="F178" s="6"/>
      <c r="G178" s="6"/>
      <c r="H178" s="6"/>
      <c r="I178" s="6"/>
      <c r="J178" s="6"/>
      <c r="K178" s="6"/>
      <c r="L178" s="6"/>
      <c r="M178" s="6"/>
      <c r="N178" s="6"/>
      <c r="O178" s="6"/>
      <c r="P178" s="6"/>
      <c r="Q178" s="6"/>
      <c r="R178" s="6"/>
    </row>
    <row r="179" spans="1:18" x14ac:dyDescent="0.15">
      <c r="A179" s="6"/>
      <c r="B179" s="6"/>
      <c r="C179" s="6"/>
      <c r="D179" s="6"/>
      <c r="E179" s="6"/>
      <c r="F179" s="6"/>
      <c r="G179" s="6"/>
      <c r="H179" s="6"/>
      <c r="I179" s="6"/>
      <c r="J179" s="6"/>
      <c r="K179" s="6"/>
      <c r="L179" s="6"/>
      <c r="M179" s="6"/>
      <c r="N179" s="6"/>
      <c r="O179" s="6"/>
      <c r="P179" s="6"/>
      <c r="Q179" s="6"/>
      <c r="R179" s="6"/>
    </row>
    <row r="180" spans="1:18" x14ac:dyDescent="0.15">
      <c r="A180" s="6"/>
      <c r="B180" s="6"/>
      <c r="C180" s="6"/>
      <c r="D180" s="6"/>
      <c r="E180" s="6"/>
      <c r="F180" s="6"/>
      <c r="G180" s="6"/>
      <c r="H180" s="6"/>
      <c r="I180" s="6"/>
      <c r="J180" s="6"/>
      <c r="K180" s="6"/>
      <c r="L180" s="6"/>
      <c r="M180" s="6"/>
      <c r="N180" s="6"/>
      <c r="O180" s="6"/>
      <c r="P180" s="6"/>
      <c r="Q180" s="6"/>
      <c r="R180" s="6"/>
    </row>
    <row r="181" spans="1:18" x14ac:dyDescent="0.15">
      <c r="A181" s="6"/>
      <c r="B181" s="6"/>
      <c r="C181" s="6"/>
      <c r="D181" s="6"/>
      <c r="E181" s="6"/>
      <c r="F181" s="6"/>
      <c r="G181" s="6"/>
      <c r="H181" s="6"/>
      <c r="I181" s="6"/>
      <c r="J181" s="6"/>
      <c r="K181" s="6"/>
      <c r="L181" s="6"/>
      <c r="M181" s="6"/>
      <c r="N181" s="6"/>
      <c r="O181" s="6"/>
      <c r="P181" s="6"/>
      <c r="Q181" s="6"/>
      <c r="R181" s="6"/>
    </row>
    <row r="182" spans="1:18" x14ac:dyDescent="0.15">
      <c r="A182" s="6"/>
      <c r="B182" s="6"/>
      <c r="C182" s="6"/>
      <c r="D182" s="6"/>
      <c r="E182" s="6"/>
      <c r="F182" s="6"/>
      <c r="G182" s="6"/>
      <c r="H182" s="6"/>
      <c r="I182" s="6"/>
      <c r="J182" s="6"/>
      <c r="K182" s="6"/>
      <c r="L182" s="6"/>
      <c r="M182" s="6"/>
      <c r="N182" s="6"/>
      <c r="O182" s="6"/>
      <c r="P182" s="6"/>
      <c r="Q182" s="6"/>
      <c r="R182" s="6"/>
    </row>
    <row r="183" spans="1:18" x14ac:dyDescent="0.15">
      <c r="A183" s="6"/>
      <c r="B183" s="6"/>
      <c r="C183" s="6"/>
      <c r="D183" s="6"/>
      <c r="E183" s="6"/>
      <c r="F183" s="6"/>
      <c r="G183" s="6"/>
      <c r="H183" s="6"/>
      <c r="I183" s="6"/>
      <c r="J183" s="6"/>
      <c r="K183" s="6"/>
      <c r="L183" s="6"/>
      <c r="M183" s="6"/>
      <c r="N183" s="6"/>
      <c r="O183" s="6"/>
      <c r="P183" s="6"/>
      <c r="Q183" s="6"/>
      <c r="R183" s="6"/>
    </row>
    <row r="184" spans="1:18" x14ac:dyDescent="0.15">
      <c r="A184" s="6"/>
      <c r="B184" s="6"/>
      <c r="C184" s="6"/>
      <c r="D184" s="6"/>
      <c r="E184" s="6"/>
      <c r="F184" s="6"/>
      <c r="G184" s="6"/>
      <c r="H184" s="6"/>
      <c r="I184" s="6"/>
      <c r="J184" s="6"/>
      <c r="K184" s="6"/>
      <c r="L184" s="6"/>
      <c r="M184" s="6"/>
      <c r="N184" s="6"/>
      <c r="O184" s="6"/>
      <c r="P184" s="6"/>
      <c r="Q184" s="6"/>
      <c r="R184" s="6"/>
    </row>
    <row r="185" spans="1:18" x14ac:dyDescent="0.15">
      <c r="A185" s="6"/>
      <c r="B185" s="6"/>
      <c r="C185" s="6"/>
      <c r="D185" s="6"/>
      <c r="E185" s="6"/>
      <c r="F185" s="6"/>
      <c r="G185" s="6"/>
      <c r="H185" s="6"/>
      <c r="I185" s="6"/>
      <c r="J185" s="6"/>
      <c r="K185" s="6"/>
      <c r="L185" s="6"/>
      <c r="M185" s="6"/>
      <c r="N185" s="6"/>
      <c r="O185" s="6"/>
      <c r="P185" s="6"/>
      <c r="Q185" s="6"/>
      <c r="R185" s="6"/>
    </row>
    <row r="186" spans="1:18" x14ac:dyDescent="0.15">
      <c r="A186" s="6"/>
      <c r="B186" s="6"/>
      <c r="C186" s="6"/>
      <c r="D186" s="6"/>
      <c r="E186" s="6"/>
      <c r="F186" s="6"/>
      <c r="G186" s="6"/>
      <c r="H186" s="6"/>
      <c r="I186" s="6"/>
      <c r="J186" s="6"/>
      <c r="K186" s="6"/>
      <c r="L186" s="6"/>
      <c r="M186" s="6"/>
      <c r="N186" s="6"/>
      <c r="O186" s="6"/>
      <c r="P186" s="6"/>
      <c r="Q186" s="6"/>
      <c r="R186" s="6"/>
    </row>
    <row r="187" spans="1:18" x14ac:dyDescent="0.15">
      <c r="A187" s="6"/>
      <c r="B187" s="6"/>
      <c r="C187" s="6"/>
      <c r="D187" s="6"/>
      <c r="E187" s="6"/>
      <c r="F187" s="6"/>
      <c r="G187" s="6"/>
      <c r="H187" s="6"/>
      <c r="I187" s="6"/>
      <c r="J187" s="6"/>
      <c r="K187" s="6"/>
      <c r="L187" s="6"/>
      <c r="M187" s="6"/>
      <c r="N187" s="6"/>
      <c r="O187" s="6"/>
      <c r="P187" s="6"/>
      <c r="Q187" s="6"/>
      <c r="R187" s="6"/>
    </row>
    <row r="188" spans="1:18" x14ac:dyDescent="0.15">
      <c r="A188" s="6"/>
      <c r="B188" s="6"/>
      <c r="C188" s="6"/>
      <c r="D188" s="6"/>
      <c r="E188" s="6"/>
      <c r="F188" s="6"/>
      <c r="G188" s="6"/>
      <c r="H188" s="6"/>
      <c r="I188" s="6"/>
      <c r="J188" s="6"/>
      <c r="K188" s="6"/>
      <c r="L188" s="6"/>
      <c r="M188" s="6"/>
      <c r="N188" s="6"/>
      <c r="O188" s="6"/>
      <c r="P188" s="6"/>
      <c r="Q188" s="6"/>
      <c r="R188" s="6"/>
    </row>
    <row r="189" spans="1:18" x14ac:dyDescent="0.15">
      <c r="A189" s="6"/>
      <c r="B189" s="6"/>
      <c r="C189" s="6"/>
      <c r="D189" s="6"/>
      <c r="E189" s="6"/>
      <c r="F189" s="6"/>
      <c r="G189" s="6"/>
      <c r="H189" s="6"/>
      <c r="I189" s="6"/>
      <c r="J189" s="6"/>
      <c r="K189" s="6"/>
      <c r="L189" s="6"/>
      <c r="M189" s="6"/>
      <c r="N189" s="6"/>
      <c r="O189" s="6"/>
      <c r="P189" s="6"/>
      <c r="Q189" s="6"/>
      <c r="R189" s="6"/>
    </row>
    <row r="190" spans="1:18" x14ac:dyDescent="0.15">
      <c r="A190" s="6"/>
      <c r="B190" s="6"/>
      <c r="C190" s="6"/>
      <c r="D190" s="6"/>
      <c r="E190" s="6"/>
      <c r="F190" s="6"/>
      <c r="G190" s="6"/>
      <c r="H190" s="6"/>
      <c r="I190" s="6"/>
      <c r="J190" s="6"/>
      <c r="K190" s="6"/>
      <c r="L190" s="6"/>
      <c r="M190" s="6"/>
      <c r="N190" s="6"/>
      <c r="O190" s="6"/>
      <c r="P190" s="6"/>
      <c r="Q190" s="6"/>
      <c r="R190" s="6"/>
    </row>
    <row r="191" spans="1:18" x14ac:dyDescent="0.15">
      <c r="A191" s="6"/>
      <c r="B191" s="6"/>
      <c r="C191" s="6"/>
      <c r="D191" s="6"/>
      <c r="E191" s="6"/>
      <c r="F191" s="6"/>
      <c r="G191" s="6"/>
      <c r="H191" s="6"/>
      <c r="I191" s="6"/>
      <c r="J191" s="6"/>
      <c r="K191" s="6"/>
      <c r="L191" s="6"/>
      <c r="M191" s="6"/>
      <c r="N191" s="6"/>
      <c r="O191" s="6"/>
      <c r="P191" s="6"/>
      <c r="Q191" s="6"/>
      <c r="R191" s="6"/>
    </row>
    <row r="192" spans="1:18" x14ac:dyDescent="0.15">
      <c r="A192" s="6"/>
      <c r="B192" s="6"/>
      <c r="C192" s="6"/>
      <c r="D192" s="6"/>
      <c r="E192" s="6"/>
      <c r="F192" s="6"/>
      <c r="G192" s="6"/>
      <c r="H192" s="6"/>
      <c r="I192" s="6"/>
      <c r="J192" s="6"/>
      <c r="K192" s="6"/>
      <c r="L192" s="6"/>
      <c r="M192" s="6"/>
      <c r="N192" s="6"/>
      <c r="O192" s="6"/>
      <c r="P192" s="6"/>
      <c r="Q192" s="6"/>
      <c r="R192" s="6"/>
    </row>
    <row r="193" spans="1:18" x14ac:dyDescent="0.15">
      <c r="A193" s="6"/>
      <c r="B193" s="6"/>
      <c r="C193" s="6"/>
      <c r="D193" s="6"/>
      <c r="E193" s="6"/>
      <c r="F193" s="6"/>
      <c r="G193" s="6"/>
      <c r="H193" s="6"/>
      <c r="I193" s="6"/>
      <c r="J193" s="6"/>
      <c r="K193" s="6"/>
      <c r="L193" s="6"/>
      <c r="M193" s="6"/>
      <c r="N193" s="6"/>
      <c r="O193" s="6"/>
      <c r="P193" s="6"/>
      <c r="Q193" s="6"/>
      <c r="R193" s="6"/>
    </row>
    <row r="194" spans="1:18" x14ac:dyDescent="0.15">
      <c r="A194" s="6"/>
      <c r="B194" s="6"/>
      <c r="C194" s="6"/>
      <c r="D194" s="6"/>
      <c r="E194" s="6"/>
      <c r="F194" s="6"/>
      <c r="G194" s="6"/>
      <c r="H194" s="6"/>
      <c r="I194" s="6"/>
      <c r="J194" s="6"/>
      <c r="K194" s="6"/>
      <c r="L194" s="6"/>
      <c r="M194" s="6"/>
      <c r="N194" s="6"/>
      <c r="O194" s="6"/>
      <c r="P194" s="6"/>
      <c r="Q194" s="6"/>
      <c r="R194" s="6"/>
    </row>
    <row r="195" spans="1:18" x14ac:dyDescent="0.15">
      <c r="A195" s="6"/>
      <c r="B195" s="6"/>
      <c r="C195" s="6"/>
      <c r="D195" s="6"/>
      <c r="E195" s="6"/>
      <c r="F195" s="6"/>
      <c r="G195" s="6"/>
      <c r="H195" s="6"/>
      <c r="I195" s="6"/>
      <c r="J195" s="6"/>
      <c r="K195" s="6"/>
      <c r="L195" s="6"/>
      <c r="M195" s="6"/>
      <c r="N195" s="6"/>
      <c r="O195" s="6"/>
      <c r="P195" s="6"/>
      <c r="Q195" s="6"/>
      <c r="R195" s="6"/>
    </row>
    <row r="196" spans="1:18" x14ac:dyDescent="0.15">
      <c r="A196" s="6"/>
      <c r="B196" s="6"/>
      <c r="C196" s="6"/>
      <c r="D196" s="6"/>
      <c r="E196" s="6"/>
      <c r="F196" s="6"/>
      <c r="G196" s="6"/>
      <c r="H196" s="6"/>
      <c r="I196" s="6"/>
      <c r="J196" s="6"/>
      <c r="K196" s="6"/>
      <c r="L196" s="6"/>
      <c r="M196" s="6"/>
      <c r="N196" s="6"/>
      <c r="O196" s="6"/>
      <c r="P196" s="6"/>
      <c r="Q196" s="6"/>
      <c r="R196" s="6"/>
    </row>
    <row r="197" spans="1:18" x14ac:dyDescent="0.15">
      <c r="A197" s="6"/>
      <c r="B197" s="6"/>
      <c r="C197" s="6"/>
      <c r="D197" s="6"/>
      <c r="E197" s="6"/>
      <c r="F197" s="6"/>
      <c r="G197" s="6"/>
      <c r="H197" s="6"/>
      <c r="I197" s="6"/>
      <c r="J197" s="6"/>
      <c r="K197" s="6"/>
      <c r="L197" s="6"/>
      <c r="M197" s="6"/>
      <c r="N197" s="6"/>
      <c r="O197" s="6"/>
      <c r="P197" s="6"/>
      <c r="Q197" s="6"/>
      <c r="R197" s="6"/>
    </row>
    <row r="198" spans="1:18" x14ac:dyDescent="0.15">
      <c r="A198" s="6"/>
      <c r="B198" s="6"/>
      <c r="C198" s="6"/>
      <c r="D198" s="6"/>
      <c r="E198" s="6"/>
      <c r="F198" s="6"/>
      <c r="G198" s="6"/>
      <c r="H198" s="6"/>
      <c r="I198" s="6"/>
      <c r="J198" s="6"/>
      <c r="K198" s="6"/>
      <c r="L198" s="6"/>
      <c r="M198" s="6"/>
      <c r="N198" s="6"/>
      <c r="O198" s="6"/>
      <c r="P198" s="6"/>
      <c r="Q198" s="6"/>
      <c r="R198" s="6"/>
    </row>
    <row r="199" spans="1:18" x14ac:dyDescent="0.15">
      <c r="A199" s="6"/>
      <c r="B199" s="6"/>
      <c r="C199" s="6"/>
      <c r="D199" s="6"/>
      <c r="E199" s="6"/>
      <c r="F199" s="6"/>
      <c r="G199" s="6"/>
      <c r="H199" s="6"/>
      <c r="I199" s="6"/>
      <c r="J199" s="6"/>
      <c r="K199" s="6"/>
      <c r="L199" s="6"/>
      <c r="M199" s="6"/>
      <c r="N199" s="6"/>
      <c r="O199" s="6"/>
      <c r="P199" s="6"/>
      <c r="Q199" s="6"/>
      <c r="R199" s="6"/>
    </row>
    <row r="200" spans="1:18" x14ac:dyDescent="0.15">
      <c r="A200" s="6"/>
      <c r="B200" s="6"/>
      <c r="C200" s="6"/>
      <c r="D200" s="6"/>
      <c r="E200" s="6"/>
      <c r="F200" s="6"/>
      <c r="G200" s="6"/>
      <c r="H200" s="6"/>
      <c r="I200" s="6"/>
      <c r="J200" s="6"/>
      <c r="K200" s="6"/>
      <c r="L200" s="6"/>
      <c r="M200" s="6"/>
      <c r="N200" s="6"/>
      <c r="O200" s="6"/>
      <c r="P200" s="6"/>
      <c r="Q200" s="6"/>
      <c r="R200" s="6"/>
    </row>
    <row r="201" spans="1:18" x14ac:dyDescent="0.15">
      <c r="A201" s="6"/>
      <c r="B201" s="6"/>
      <c r="C201" s="6"/>
      <c r="D201" s="6"/>
      <c r="E201" s="6"/>
      <c r="F201" s="6"/>
      <c r="G201" s="6"/>
      <c r="H201" s="6"/>
      <c r="I201" s="6"/>
      <c r="J201" s="6"/>
      <c r="K201" s="6"/>
      <c r="L201" s="6"/>
      <c r="M201" s="6"/>
      <c r="N201" s="6"/>
      <c r="O201" s="6"/>
      <c r="P201" s="6"/>
      <c r="Q201" s="6"/>
      <c r="R201" s="6"/>
    </row>
    <row r="202" spans="1:18" x14ac:dyDescent="0.15">
      <c r="A202" s="6"/>
      <c r="B202" s="6"/>
      <c r="C202" s="6"/>
      <c r="D202" s="6"/>
      <c r="E202" s="6"/>
      <c r="F202" s="6"/>
      <c r="G202" s="6"/>
      <c r="H202" s="6"/>
      <c r="I202" s="6"/>
      <c r="J202" s="6"/>
      <c r="K202" s="6"/>
      <c r="L202" s="6"/>
      <c r="M202" s="6"/>
      <c r="N202" s="6"/>
      <c r="O202" s="6"/>
      <c r="P202" s="6"/>
      <c r="Q202" s="6"/>
      <c r="R202" s="6"/>
    </row>
    <row r="203" spans="1:18" x14ac:dyDescent="0.15">
      <c r="A203" s="6"/>
      <c r="B203" s="6"/>
      <c r="C203" s="6"/>
      <c r="D203" s="6"/>
      <c r="E203" s="6"/>
      <c r="F203" s="6"/>
      <c r="G203" s="6"/>
      <c r="H203" s="6"/>
      <c r="I203" s="6"/>
      <c r="J203" s="6"/>
      <c r="K203" s="6"/>
      <c r="L203" s="6"/>
      <c r="M203" s="6"/>
      <c r="N203" s="6"/>
      <c r="O203" s="6"/>
      <c r="P203" s="6"/>
      <c r="Q203" s="6"/>
      <c r="R203" s="6"/>
    </row>
    <row r="204" spans="1:18" x14ac:dyDescent="0.15">
      <c r="A204" s="6"/>
      <c r="B204" s="6"/>
      <c r="C204" s="6"/>
      <c r="D204" s="6"/>
      <c r="E204" s="6"/>
      <c r="F204" s="6"/>
      <c r="G204" s="6"/>
      <c r="H204" s="6"/>
      <c r="I204" s="6"/>
      <c r="J204" s="6"/>
      <c r="K204" s="6"/>
      <c r="L204" s="6"/>
      <c r="M204" s="6"/>
      <c r="N204" s="6"/>
      <c r="O204" s="6"/>
      <c r="P204" s="6"/>
      <c r="Q204" s="6"/>
      <c r="R204" s="6"/>
    </row>
    <row r="205" spans="1:18" x14ac:dyDescent="0.15">
      <c r="A205" s="6"/>
      <c r="B205" s="6"/>
      <c r="C205" s="6"/>
      <c r="D205" s="6"/>
      <c r="E205" s="6"/>
      <c r="F205" s="6"/>
      <c r="G205" s="6"/>
      <c r="H205" s="6"/>
      <c r="I205" s="6"/>
      <c r="J205" s="6"/>
      <c r="K205" s="6"/>
      <c r="L205" s="6"/>
      <c r="M205" s="6"/>
      <c r="N205" s="6"/>
      <c r="O205" s="6"/>
      <c r="P205" s="6"/>
      <c r="Q205" s="6"/>
      <c r="R205" s="6"/>
    </row>
    <row r="206" spans="1:18" x14ac:dyDescent="0.15">
      <c r="A206" s="6"/>
      <c r="B206" s="6"/>
      <c r="C206" s="6"/>
      <c r="D206" s="6"/>
      <c r="E206" s="6"/>
      <c r="F206" s="6"/>
      <c r="G206" s="6"/>
      <c r="H206" s="6"/>
      <c r="I206" s="6"/>
      <c r="J206" s="6"/>
      <c r="K206" s="6"/>
      <c r="L206" s="6"/>
      <c r="M206" s="6"/>
      <c r="N206" s="6"/>
      <c r="O206" s="6"/>
      <c r="P206" s="6"/>
      <c r="Q206" s="6"/>
      <c r="R206" s="6"/>
    </row>
    <row r="207" spans="1:18" x14ac:dyDescent="0.15">
      <c r="A207" s="6"/>
      <c r="B207" s="6"/>
      <c r="C207" s="6"/>
      <c r="D207" s="6"/>
      <c r="E207" s="6"/>
      <c r="F207" s="6"/>
      <c r="G207" s="6"/>
      <c r="H207" s="6"/>
      <c r="I207" s="6"/>
      <c r="J207" s="6"/>
      <c r="K207" s="6"/>
      <c r="L207" s="6"/>
      <c r="M207" s="6"/>
      <c r="N207" s="6"/>
      <c r="O207" s="6"/>
      <c r="P207" s="6"/>
      <c r="Q207" s="6"/>
      <c r="R207" s="6"/>
    </row>
    <row r="208" spans="1:18" x14ac:dyDescent="0.15">
      <c r="A208" s="6"/>
      <c r="B208" s="6"/>
      <c r="C208" s="6"/>
      <c r="D208" s="6"/>
      <c r="E208" s="6"/>
      <c r="F208" s="6"/>
      <c r="G208" s="6"/>
      <c r="H208" s="6"/>
      <c r="I208" s="6"/>
      <c r="J208" s="6"/>
      <c r="K208" s="6"/>
      <c r="L208" s="6"/>
      <c r="M208" s="6"/>
      <c r="N208" s="6"/>
      <c r="O208" s="6"/>
      <c r="P208" s="6"/>
      <c r="Q208" s="6"/>
      <c r="R208" s="6"/>
    </row>
    <row r="209" spans="1:18" x14ac:dyDescent="0.15">
      <c r="A209" s="6"/>
      <c r="B209" s="6"/>
      <c r="C209" s="6"/>
      <c r="D209" s="6"/>
      <c r="E209" s="6"/>
      <c r="F209" s="6"/>
      <c r="G209" s="6"/>
      <c r="H209" s="6"/>
      <c r="I209" s="6"/>
      <c r="J209" s="6"/>
      <c r="K209" s="6"/>
      <c r="L209" s="6"/>
      <c r="M209" s="6"/>
      <c r="N209" s="6"/>
      <c r="O209" s="6"/>
      <c r="P209" s="6"/>
      <c r="Q209" s="6"/>
      <c r="R209" s="6"/>
    </row>
    <row r="210" spans="1:18" x14ac:dyDescent="0.15">
      <c r="A210" s="6"/>
      <c r="B210" s="6"/>
      <c r="C210" s="6"/>
      <c r="D210" s="6"/>
      <c r="E210" s="6"/>
      <c r="F210" s="6"/>
      <c r="G210" s="6"/>
      <c r="H210" s="6"/>
      <c r="I210" s="6"/>
      <c r="J210" s="6"/>
      <c r="K210" s="6"/>
      <c r="L210" s="6"/>
      <c r="M210" s="6"/>
      <c r="N210" s="6"/>
      <c r="O210" s="6"/>
      <c r="P210" s="6"/>
      <c r="Q210" s="6"/>
      <c r="R210" s="6"/>
    </row>
    <row r="211" spans="1:18" x14ac:dyDescent="0.15">
      <c r="A211" s="6"/>
      <c r="B211" s="6"/>
      <c r="C211" s="6"/>
      <c r="D211" s="6"/>
      <c r="E211" s="6"/>
      <c r="F211" s="6"/>
      <c r="G211" s="6"/>
      <c r="H211" s="6"/>
      <c r="I211" s="6"/>
      <c r="J211" s="6"/>
      <c r="K211" s="6"/>
      <c r="L211" s="6"/>
      <c r="M211" s="6"/>
      <c r="N211" s="6"/>
      <c r="O211" s="6"/>
      <c r="P211" s="6"/>
      <c r="Q211" s="6"/>
      <c r="R211" s="6"/>
    </row>
    <row r="212" spans="1:18" x14ac:dyDescent="0.15">
      <c r="A212" s="6"/>
      <c r="B212" s="6"/>
      <c r="C212" s="6"/>
      <c r="D212" s="6"/>
      <c r="E212" s="6"/>
      <c r="F212" s="6"/>
      <c r="G212" s="6"/>
      <c r="H212" s="6"/>
      <c r="I212" s="6"/>
      <c r="J212" s="6"/>
      <c r="K212" s="6"/>
      <c r="L212" s="6"/>
      <c r="M212" s="6"/>
      <c r="N212" s="6"/>
      <c r="O212" s="6"/>
      <c r="P212" s="6"/>
      <c r="Q212" s="6"/>
      <c r="R212" s="6"/>
    </row>
    <row r="213" spans="1:18" x14ac:dyDescent="0.15">
      <c r="A213" s="6"/>
      <c r="B213" s="6"/>
      <c r="C213" s="6"/>
      <c r="D213" s="6"/>
      <c r="E213" s="6"/>
      <c r="F213" s="6"/>
      <c r="G213" s="6"/>
      <c r="H213" s="6"/>
      <c r="I213" s="6"/>
      <c r="J213" s="6"/>
      <c r="K213" s="6"/>
      <c r="L213" s="6"/>
      <c r="M213" s="6"/>
      <c r="N213" s="6"/>
      <c r="O213" s="6"/>
      <c r="P213" s="6"/>
      <c r="Q213" s="6"/>
      <c r="R213" s="6"/>
    </row>
    <row r="214" spans="1:18" x14ac:dyDescent="0.15">
      <c r="A214" s="6"/>
      <c r="B214" s="6"/>
      <c r="C214" s="6"/>
      <c r="D214" s="6"/>
      <c r="E214" s="6"/>
      <c r="F214" s="6"/>
      <c r="G214" s="6"/>
      <c r="H214" s="6"/>
      <c r="I214" s="6"/>
      <c r="J214" s="6"/>
      <c r="K214" s="6"/>
      <c r="L214" s="6"/>
      <c r="M214" s="6"/>
      <c r="N214" s="6"/>
      <c r="O214" s="6"/>
      <c r="P214" s="6"/>
      <c r="Q214" s="6"/>
      <c r="R214" s="6"/>
    </row>
    <row r="215" spans="1:18" x14ac:dyDescent="0.15">
      <c r="A215" s="6"/>
      <c r="B215" s="6"/>
      <c r="C215" s="6"/>
      <c r="D215" s="6"/>
      <c r="E215" s="6"/>
      <c r="F215" s="6"/>
      <c r="G215" s="6"/>
      <c r="H215" s="6"/>
      <c r="I215" s="6"/>
      <c r="J215" s="6"/>
      <c r="K215" s="6"/>
      <c r="L215" s="6"/>
      <c r="M215" s="6"/>
      <c r="N215" s="6"/>
      <c r="O215" s="6"/>
      <c r="P215" s="6"/>
      <c r="Q215" s="6"/>
      <c r="R215" s="6"/>
    </row>
    <row r="216" spans="1:18" x14ac:dyDescent="0.15">
      <c r="A216" s="6"/>
      <c r="B216" s="6"/>
      <c r="C216" s="6"/>
      <c r="D216" s="6"/>
      <c r="E216" s="6"/>
      <c r="F216" s="6"/>
      <c r="G216" s="6"/>
      <c r="H216" s="6"/>
      <c r="I216" s="6"/>
      <c r="J216" s="6"/>
      <c r="K216" s="6"/>
      <c r="L216" s="6"/>
      <c r="M216" s="6"/>
      <c r="N216" s="6"/>
      <c r="O216" s="6"/>
      <c r="P216" s="6"/>
      <c r="Q216" s="6"/>
      <c r="R216" s="6"/>
    </row>
    <row r="217" spans="1:18" x14ac:dyDescent="0.15">
      <c r="A217" s="6"/>
      <c r="B217" s="6"/>
      <c r="C217" s="6"/>
      <c r="D217" s="6"/>
      <c r="E217" s="6"/>
      <c r="F217" s="6"/>
      <c r="G217" s="6"/>
      <c r="H217" s="6"/>
      <c r="I217" s="6"/>
      <c r="J217" s="6"/>
      <c r="K217" s="6"/>
      <c r="L217" s="6"/>
      <c r="M217" s="6"/>
      <c r="N217" s="6"/>
      <c r="O217" s="6"/>
      <c r="P217" s="6"/>
      <c r="Q217" s="6"/>
      <c r="R217" s="6"/>
    </row>
    <row r="218" spans="1:18" x14ac:dyDescent="0.15">
      <c r="A218" s="6"/>
      <c r="B218" s="6"/>
      <c r="C218" s="6"/>
      <c r="D218" s="6"/>
      <c r="E218" s="6"/>
      <c r="F218" s="6"/>
      <c r="G218" s="6"/>
      <c r="H218" s="6"/>
      <c r="I218" s="6"/>
      <c r="J218" s="6"/>
      <c r="K218" s="6"/>
      <c r="L218" s="6"/>
      <c r="M218" s="6"/>
      <c r="N218" s="6"/>
      <c r="O218" s="6"/>
      <c r="P218" s="6"/>
      <c r="Q218" s="6"/>
      <c r="R218" s="6"/>
    </row>
    <row r="219" spans="1:18" x14ac:dyDescent="0.15">
      <c r="A219" s="6"/>
      <c r="B219" s="6"/>
      <c r="C219" s="6"/>
      <c r="D219" s="6"/>
      <c r="E219" s="6"/>
      <c r="F219" s="6"/>
      <c r="G219" s="6"/>
      <c r="H219" s="6"/>
      <c r="I219" s="6"/>
      <c r="J219" s="6"/>
      <c r="K219" s="6"/>
      <c r="L219" s="6"/>
      <c r="M219" s="6"/>
      <c r="N219" s="6"/>
      <c r="O219" s="6"/>
      <c r="P219" s="6"/>
      <c r="Q219" s="6"/>
      <c r="R219" s="6"/>
    </row>
    <row r="220" spans="1:18" x14ac:dyDescent="0.15">
      <c r="A220" s="6"/>
      <c r="B220" s="6"/>
      <c r="C220" s="6"/>
      <c r="D220" s="6"/>
      <c r="E220" s="6"/>
      <c r="F220" s="6"/>
      <c r="G220" s="6"/>
      <c r="H220" s="6"/>
      <c r="I220" s="6"/>
      <c r="J220" s="6"/>
      <c r="K220" s="6"/>
      <c r="L220" s="6"/>
      <c r="M220" s="6"/>
      <c r="N220" s="6"/>
      <c r="O220" s="6"/>
      <c r="P220" s="6"/>
      <c r="Q220" s="6"/>
      <c r="R220" s="6"/>
    </row>
    <row r="221" spans="1:18" x14ac:dyDescent="0.15">
      <c r="A221" s="6"/>
      <c r="B221" s="6"/>
      <c r="C221" s="6"/>
      <c r="D221" s="6"/>
      <c r="E221" s="6"/>
      <c r="F221" s="6"/>
      <c r="G221" s="6"/>
      <c r="H221" s="6"/>
      <c r="I221" s="6"/>
      <c r="J221" s="6"/>
      <c r="K221" s="6"/>
      <c r="L221" s="6"/>
      <c r="M221" s="6"/>
      <c r="N221" s="6"/>
      <c r="O221" s="6"/>
      <c r="P221" s="6"/>
      <c r="Q221" s="6"/>
      <c r="R221" s="6"/>
    </row>
    <row r="222" spans="1:18" x14ac:dyDescent="0.15">
      <c r="A222" s="6"/>
      <c r="B222" s="6"/>
      <c r="C222" s="6"/>
      <c r="D222" s="6"/>
      <c r="E222" s="6"/>
      <c r="F222" s="6"/>
      <c r="G222" s="6"/>
      <c r="H222" s="6"/>
      <c r="I222" s="6"/>
      <c r="J222" s="6"/>
      <c r="K222" s="6"/>
      <c r="L222" s="6"/>
      <c r="M222" s="6"/>
      <c r="N222" s="6"/>
      <c r="O222" s="6"/>
      <c r="P222" s="6"/>
      <c r="Q222" s="6"/>
      <c r="R222" s="6"/>
    </row>
    <row r="223" spans="1:18" x14ac:dyDescent="0.15">
      <c r="A223" s="6"/>
      <c r="B223" s="6"/>
      <c r="C223" s="6"/>
      <c r="D223" s="6"/>
      <c r="E223" s="6"/>
      <c r="F223" s="6"/>
      <c r="G223" s="6"/>
      <c r="H223" s="6"/>
      <c r="I223" s="6"/>
      <c r="J223" s="6"/>
      <c r="K223" s="6"/>
      <c r="L223" s="6"/>
      <c r="M223" s="6"/>
      <c r="N223" s="6"/>
      <c r="O223" s="6"/>
      <c r="P223" s="6"/>
      <c r="Q223" s="6"/>
      <c r="R223" s="6"/>
    </row>
    <row r="224" spans="1:18" x14ac:dyDescent="0.15">
      <c r="A224" s="6"/>
      <c r="B224" s="6"/>
      <c r="C224" s="6"/>
      <c r="D224" s="6"/>
      <c r="E224" s="6"/>
      <c r="F224" s="6"/>
      <c r="G224" s="6"/>
      <c r="H224" s="6"/>
      <c r="I224" s="6"/>
      <c r="J224" s="6"/>
      <c r="K224" s="6"/>
      <c r="L224" s="6"/>
      <c r="M224" s="6"/>
      <c r="N224" s="6"/>
      <c r="O224" s="6"/>
      <c r="P224" s="6"/>
      <c r="Q224" s="6"/>
      <c r="R224" s="6"/>
    </row>
    <row r="225" spans="1:18" x14ac:dyDescent="0.15">
      <c r="A225" s="6"/>
      <c r="B225" s="6"/>
      <c r="C225" s="6"/>
      <c r="D225" s="6"/>
      <c r="E225" s="6"/>
      <c r="F225" s="6"/>
      <c r="G225" s="6"/>
      <c r="H225" s="6"/>
      <c r="I225" s="6"/>
      <c r="J225" s="6"/>
      <c r="K225" s="6"/>
      <c r="L225" s="6"/>
      <c r="M225" s="6"/>
      <c r="N225" s="6"/>
      <c r="O225" s="6"/>
      <c r="P225" s="6"/>
      <c r="Q225" s="6"/>
      <c r="R225" s="6"/>
    </row>
    <row r="226" spans="1:18" x14ac:dyDescent="0.15">
      <c r="A226" s="6"/>
      <c r="B226" s="6"/>
      <c r="C226" s="6"/>
      <c r="D226" s="6"/>
      <c r="E226" s="6"/>
      <c r="F226" s="6"/>
      <c r="G226" s="6"/>
      <c r="H226" s="6"/>
      <c r="I226" s="6"/>
      <c r="J226" s="6"/>
      <c r="K226" s="6"/>
      <c r="L226" s="6"/>
      <c r="M226" s="6"/>
      <c r="N226" s="6"/>
      <c r="O226" s="6"/>
      <c r="P226" s="6"/>
      <c r="Q226" s="6"/>
      <c r="R226" s="6"/>
    </row>
    <row r="227" spans="1:18" x14ac:dyDescent="0.15">
      <c r="A227" s="6"/>
      <c r="B227" s="6"/>
      <c r="C227" s="6"/>
      <c r="D227" s="6"/>
      <c r="E227" s="6"/>
      <c r="F227" s="6"/>
      <c r="G227" s="6"/>
      <c r="H227" s="6"/>
      <c r="I227" s="6"/>
      <c r="J227" s="6"/>
      <c r="K227" s="6"/>
      <c r="L227" s="6"/>
      <c r="M227" s="6"/>
      <c r="N227" s="6"/>
      <c r="O227" s="6"/>
      <c r="P227" s="6"/>
      <c r="Q227" s="6"/>
      <c r="R227" s="6"/>
    </row>
    <row r="228" spans="1:18" x14ac:dyDescent="0.15">
      <c r="A228" s="6"/>
      <c r="B228" s="6"/>
      <c r="C228" s="6"/>
      <c r="D228" s="6"/>
      <c r="E228" s="6"/>
      <c r="F228" s="6"/>
      <c r="G228" s="6"/>
      <c r="H228" s="6"/>
      <c r="I228" s="6"/>
      <c r="J228" s="6"/>
      <c r="K228" s="6"/>
      <c r="L228" s="6"/>
      <c r="M228" s="6"/>
      <c r="N228" s="6"/>
      <c r="O228" s="6"/>
      <c r="P228" s="6"/>
      <c r="Q228" s="6"/>
      <c r="R228" s="6"/>
    </row>
    <row r="229" spans="1:18" x14ac:dyDescent="0.15">
      <c r="A229" s="6"/>
      <c r="B229" s="6"/>
      <c r="C229" s="6"/>
      <c r="D229" s="6"/>
      <c r="E229" s="6"/>
      <c r="F229" s="6"/>
      <c r="G229" s="6"/>
      <c r="H229" s="6"/>
      <c r="I229" s="6"/>
      <c r="J229" s="6"/>
      <c r="K229" s="6"/>
      <c r="L229" s="6"/>
      <c r="M229" s="6"/>
      <c r="N229" s="6"/>
      <c r="O229" s="6"/>
      <c r="P229" s="6"/>
      <c r="Q229" s="6"/>
      <c r="R229" s="6"/>
    </row>
    <row r="230" spans="1:18" x14ac:dyDescent="0.15">
      <c r="A230" s="6"/>
      <c r="B230" s="6"/>
      <c r="C230" s="6"/>
      <c r="D230" s="6"/>
      <c r="E230" s="6"/>
      <c r="F230" s="6"/>
      <c r="G230" s="6"/>
      <c r="H230" s="6"/>
      <c r="I230" s="6"/>
      <c r="J230" s="6"/>
      <c r="K230" s="6"/>
      <c r="L230" s="6"/>
      <c r="M230" s="6"/>
      <c r="N230" s="6"/>
      <c r="O230" s="6"/>
      <c r="P230" s="6"/>
      <c r="Q230" s="6"/>
      <c r="R230" s="6"/>
    </row>
    <row r="231" spans="1:18" x14ac:dyDescent="0.15">
      <c r="A231" s="6"/>
      <c r="B231" s="6"/>
      <c r="C231" s="6"/>
      <c r="D231" s="6"/>
      <c r="E231" s="6"/>
      <c r="F231" s="6"/>
      <c r="G231" s="6"/>
      <c r="H231" s="6"/>
      <c r="I231" s="6"/>
      <c r="J231" s="6"/>
      <c r="K231" s="6"/>
      <c r="L231" s="6"/>
      <c r="M231" s="6"/>
      <c r="N231" s="6"/>
      <c r="O231" s="6"/>
      <c r="P231" s="6"/>
      <c r="Q231" s="6"/>
      <c r="R231" s="6"/>
    </row>
    <row r="232" spans="1:18" x14ac:dyDescent="0.15">
      <c r="A232" s="6"/>
      <c r="B232" s="6"/>
      <c r="C232" s="6"/>
      <c r="D232" s="6"/>
      <c r="E232" s="6"/>
      <c r="F232" s="6"/>
      <c r="G232" s="6"/>
      <c r="H232" s="6"/>
      <c r="I232" s="6"/>
      <c r="J232" s="6"/>
      <c r="K232" s="6"/>
      <c r="L232" s="6"/>
      <c r="M232" s="6"/>
      <c r="N232" s="6"/>
      <c r="O232" s="6"/>
      <c r="P232" s="6"/>
      <c r="Q232" s="6"/>
      <c r="R232" s="6"/>
    </row>
    <row r="233" spans="1:18" x14ac:dyDescent="0.15">
      <c r="A233" s="6"/>
      <c r="B233" s="6"/>
      <c r="C233" s="6"/>
      <c r="D233" s="6"/>
      <c r="E233" s="6"/>
      <c r="F233" s="6"/>
      <c r="G233" s="6"/>
      <c r="H233" s="6"/>
      <c r="I233" s="6"/>
      <c r="J233" s="6"/>
      <c r="K233" s="6"/>
      <c r="L233" s="6"/>
      <c r="M233" s="6"/>
      <c r="N233" s="6"/>
      <c r="O233" s="6"/>
      <c r="P233" s="6"/>
      <c r="Q233" s="6"/>
      <c r="R233" s="6"/>
    </row>
    <row r="234" spans="1:18" x14ac:dyDescent="0.15">
      <c r="A234" s="6"/>
      <c r="B234" s="6"/>
      <c r="C234" s="6"/>
      <c r="D234" s="6"/>
      <c r="E234" s="6"/>
      <c r="F234" s="6"/>
      <c r="G234" s="6"/>
      <c r="H234" s="6"/>
      <c r="I234" s="6"/>
      <c r="J234" s="6"/>
      <c r="K234" s="6"/>
      <c r="L234" s="6"/>
      <c r="M234" s="6"/>
      <c r="N234" s="6"/>
      <c r="O234" s="6"/>
      <c r="P234" s="6"/>
      <c r="Q234" s="6"/>
      <c r="R234" s="6"/>
    </row>
    <row r="235" spans="1:18" x14ac:dyDescent="0.15">
      <c r="A235" s="6"/>
      <c r="B235" s="6"/>
      <c r="C235" s="6"/>
      <c r="D235" s="6"/>
      <c r="E235" s="6"/>
      <c r="F235" s="6"/>
      <c r="G235" s="6"/>
      <c r="H235" s="6"/>
      <c r="I235" s="6"/>
      <c r="J235" s="6"/>
      <c r="K235" s="6"/>
      <c r="L235" s="6"/>
      <c r="M235" s="6"/>
      <c r="N235" s="6"/>
      <c r="O235" s="6"/>
      <c r="P235" s="6"/>
      <c r="Q235" s="6"/>
      <c r="R235" s="6"/>
    </row>
    <row r="236" spans="1:18" x14ac:dyDescent="0.15">
      <c r="A236" s="6"/>
      <c r="B236" s="6"/>
      <c r="C236" s="6"/>
      <c r="D236" s="6"/>
      <c r="E236" s="6"/>
      <c r="F236" s="6"/>
      <c r="G236" s="6"/>
      <c r="H236" s="6"/>
      <c r="I236" s="6"/>
      <c r="J236" s="6"/>
      <c r="K236" s="6"/>
      <c r="L236" s="6"/>
      <c r="M236" s="6"/>
      <c r="N236" s="6"/>
      <c r="O236" s="6"/>
      <c r="P236" s="6"/>
      <c r="Q236" s="6"/>
      <c r="R236" s="6"/>
    </row>
    <row r="237" spans="1:18" x14ac:dyDescent="0.15">
      <c r="A237" s="6"/>
      <c r="B237" s="6"/>
      <c r="C237" s="6"/>
      <c r="D237" s="6"/>
      <c r="E237" s="6"/>
      <c r="F237" s="6"/>
      <c r="G237" s="6"/>
      <c r="H237" s="6"/>
      <c r="I237" s="6"/>
      <c r="J237" s="6"/>
      <c r="K237" s="6"/>
      <c r="L237" s="6"/>
      <c r="M237" s="6"/>
      <c r="N237" s="6"/>
      <c r="O237" s="6"/>
      <c r="P237" s="6"/>
      <c r="Q237" s="6"/>
      <c r="R237" s="6"/>
    </row>
    <row r="238" spans="1:18" x14ac:dyDescent="0.15">
      <c r="A238" s="6"/>
      <c r="B238" s="6"/>
      <c r="C238" s="6"/>
      <c r="D238" s="6"/>
      <c r="E238" s="6"/>
      <c r="F238" s="6"/>
      <c r="G238" s="6"/>
      <c r="H238" s="6"/>
      <c r="I238" s="6"/>
      <c r="J238" s="6"/>
      <c r="K238" s="6"/>
      <c r="L238" s="6"/>
      <c r="M238" s="6"/>
      <c r="N238" s="6"/>
      <c r="O238" s="6"/>
      <c r="P238" s="6"/>
      <c r="Q238" s="6"/>
      <c r="R238" s="6"/>
    </row>
    <row r="239" spans="1:18" x14ac:dyDescent="0.15">
      <c r="A239" s="6"/>
      <c r="B239" s="6"/>
      <c r="C239" s="6"/>
      <c r="D239" s="6"/>
      <c r="E239" s="6"/>
      <c r="F239" s="6"/>
      <c r="G239" s="6"/>
      <c r="H239" s="6"/>
      <c r="I239" s="6"/>
      <c r="J239" s="6"/>
      <c r="K239" s="6"/>
      <c r="L239" s="6"/>
      <c r="M239" s="6"/>
      <c r="N239" s="6"/>
      <c r="O239" s="6"/>
      <c r="P239" s="6"/>
      <c r="Q239" s="6"/>
      <c r="R239" s="6"/>
    </row>
    <row r="240" spans="1:18" x14ac:dyDescent="0.15">
      <c r="A240" s="6"/>
      <c r="B240" s="6"/>
      <c r="C240" s="6"/>
      <c r="D240" s="6"/>
      <c r="E240" s="6"/>
      <c r="F240" s="6"/>
      <c r="G240" s="6"/>
      <c r="H240" s="6"/>
      <c r="I240" s="6"/>
      <c r="J240" s="6"/>
      <c r="K240" s="6"/>
      <c r="L240" s="6"/>
      <c r="M240" s="6"/>
      <c r="N240" s="6"/>
      <c r="O240" s="6"/>
      <c r="P240" s="6"/>
      <c r="Q240" s="6"/>
      <c r="R240" s="6"/>
    </row>
    <row r="241" spans="1:18" x14ac:dyDescent="0.15">
      <c r="A241" s="6"/>
      <c r="B241" s="6"/>
      <c r="C241" s="6"/>
      <c r="D241" s="6"/>
      <c r="E241" s="6"/>
      <c r="F241" s="6"/>
      <c r="G241" s="6"/>
      <c r="H241" s="6"/>
      <c r="I241" s="6"/>
      <c r="J241" s="6"/>
      <c r="K241" s="6"/>
      <c r="L241" s="6"/>
      <c r="M241" s="6"/>
      <c r="N241" s="6"/>
      <c r="O241" s="6"/>
      <c r="P241" s="6"/>
      <c r="Q241" s="6"/>
      <c r="R241" s="6"/>
    </row>
    <row r="242" spans="1:18" x14ac:dyDescent="0.15">
      <c r="A242" s="6"/>
      <c r="B242" s="6"/>
      <c r="C242" s="6"/>
      <c r="D242" s="6"/>
      <c r="E242" s="6"/>
      <c r="F242" s="6"/>
      <c r="G242" s="6"/>
      <c r="H242" s="6"/>
      <c r="I242" s="6"/>
      <c r="J242" s="6"/>
      <c r="K242" s="6"/>
      <c r="L242" s="6"/>
      <c r="M242" s="6"/>
      <c r="N242" s="6"/>
      <c r="O242" s="6"/>
      <c r="P242" s="6"/>
      <c r="Q242" s="6"/>
      <c r="R242" s="6"/>
    </row>
    <row r="243" spans="1:18" x14ac:dyDescent="0.15">
      <c r="A243" s="6"/>
      <c r="B243" s="6"/>
      <c r="C243" s="6"/>
      <c r="D243" s="6"/>
      <c r="E243" s="6"/>
      <c r="F243" s="6"/>
      <c r="G243" s="6"/>
      <c r="H243" s="6"/>
      <c r="I243" s="6"/>
      <c r="J243" s="6"/>
      <c r="K243" s="6"/>
      <c r="L243" s="6"/>
      <c r="M243" s="6"/>
      <c r="N243" s="6"/>
      <c r="O243" s="6"/>
      <c r="P243" s="6"/>
      <c r="Q243" s="6"/>
      <c r="R243" s="6"/>
    </row>
    <row r="244" spans="1:18" x14ac:dyDescent="0.15">
      <c r="A244" s="6"/>
      <c r="B244" s="6"/>
      <c r="C244" s="6"/>
      <c r="D244" s="6"/>
      <c r="E244" s="6"/>
      <c r="F244" s="6"/>
      <c r="G244" s="6"/>
      <c r="H244" s="6"/>
      <c r="I244" s="6"/>
      <c r="J244" s="6"/>
      <c r="K244" s="6"/>
      <c r="L244" s="6"/>
      <c r="M244" s="6"/>
      <c r="N244" s="6"/>
      <c r="O244" s="6"/>
      <c r="P244" s="6"/>
      <c r="Q244" s="6"/>
      <c r="R244" s="6"/>
    </row>
    <row r="245" spans="1:18" x14ac:dyDescent="0.15">
      <c r="A245" s="6"/>
      <c r="B245" s="6"/>
      <c r="C245" s="6"/>
      <c r="D245" s="6"/>
      <c r="E245" s="6"/>
      <c r="F245" s="6"/>
      <c r="G245" s="6"/>
      <c r="H245" s="6"/>
      <c r="I245" s="6"/>
      <c r="J245" s="6"/>
      <c r="K245" s="6"/>
      <c r="L245" s="6"/>
      <c r="M245" s="6"/>
      <c r="N245" s="6"/>
      <c r="O245" s="6"/>
      <c r="P245" s="6"/>
      <c r="Q245" s="6"/>
      <c r="R245" s="6"/>
    </row>
    <row r="246" spans="1:18" x14ac:dyDescent="0.15">
      <c r="A246" s="6"/>
      <c r="B246" s="6"/>
      <c r="C246" s="6"/>
      <c r="D246" s="6"/>
      <c r="E246" s="6"/>
      <c r="F246" s="6"/>
      <c r="G246" s="6"/>
      <c r="H246" s="6"/>
      <c r="I246" s="6"/>
      <c r="J246" s="6"/>
      <c r="K246" s="6"/>
      <c r="L246" s="6"/>
      <c r="M246" s="6"/>
      <c r="N246" s="6"/>
      <c r="O246" s="6"/>
      <c r="P246" s="6"/>
      <c r="Q246" s="6"/>
      <c r="R246" s="6"/>
    </row>
    <row r="247" spans="1:18" x14ac:dyDescent="0.15">
      <c r="A247" s="6"/>
      <c r="B247" s="6"/>
      <c r="C247" s="6"/>
      <c r="D247" s="6"/>
      <c r="E247" s="6"/>
      <c r="F247" s="6"/>
      <c r="G247" s="6"/>
      <c r="H247" s="6"/>
      <c r="I247" s="6"/>
      <c r="J247" s="6"/>
      <c r="K247" s="6"/>
      <c r="L247" s="6"/>
      <c r="M247" s="6"/>
      <c r="N247" s="6"/>
      <c r="O247" s="6"/>
      <c r="P247" s="6"/>
      <c r="Q247" s="6"/>
      <c r="R247" s="6"/>
    </row>
    <row r="248" spans="1:18" x14ac:dyDescent="0.15">
      <c r="A248" s="6"/>
      <c r="B248" s="6"/>
      <c r="C248" s="6"/>
      <c r="D248" s="6"/>
      <c r="E248" s="6"/>
      <c r="F248" s="6"/>
      <c r="G248" s="6"/>
      <c r="H248" s="6"/>
      <c r="I248" s="6"/>
      <c r="J248" s="6"/>
      <c r="K248" s="6"/>
      <c r="L248" s="6"/>
      <c r="M248" s="6"/>
      <c r="N248" s="6"/>
      <c r="O248" s="6"/>
      <c r="P248" s="6"/>
      <c r="Q248" s="6"/>
      <c r="R248" s="6"/>
    </row>
    <row r="249" spans="1:18" x14ac:dyDescent="0.15">
      <c r="A249" s="6"/>
      <c r="B249" s="6"/>
      <c r="C249" s="6"/>
      <c r="D249" s="6"/>
      <c r="E249" s="6"/>
      <c r="F249" s="6"/>
      <c r="G249" s="6"/>
      <c r="H249" s="6"/>
      <c r="I249" s="6"/>
      <c r="J249" s="6"/>
      <c r="K249" s="6"/>
      <c r="L249" s="6"/>
      <c r="M249" s="6"/>
      <c r="N249" s="6"/>
      <c r="O249" s="6"/>
      <c r="P249" s="6"/>
      <c r="Q249" s="6"/>
      <c r="R249" s="6"/>
    </row>
    <row r="250" spans="1:18" x14ac:dyDescent="0.15">
      <c r="A250" s="6"/>
      <c r="B250" s="6"/>
      <c r="C250" s="6"/>
      <c r="D250" s="6"/>
      <c r="E250" s="6"/>
      <c r="F250" s="6"/>
      <c r="G250" s="6"/>
      <c r="H250" s="6"/>
      <c r="I250" s="6"/>
      <c r="J250" s="6"/>
      <c r="K250" s="6"/>
      <c r="L250" s="6"/>
      <c r="M250" s="6"/>
      <c r="N250" s="6"/>
      <c r="O250" s="6"/>
      <c r="P250" s="6"/>
      <c r="Q250" s="6"/>
      <c r="R250" s="6"/>
    </row>
    <row r="251" spans="1:18" x14ac:dyDescent="0.15">
      <c r="A251" s="6"/>
      <c r="B251" s="6"/>
      <c r="C251" s="6"/>
      <c r="D251" s="6"/>
      <c r="E251" s="6"/>
      <c r="F251" s="6"/>
      <c r="G251" s="6"/>
      <c r="H251" s="6"/>
      <c r="I251" s="6"/>
      <c r="J251" s="6"/>
      <c r="K251" s="6"/>
      <c r="L251" s="6"/>
      <c r="M251" s="6"/>
      <c r="N251" s="6"/>
      <c r="O251" s="6"/>
      <c r="P251" s="6"/>
      <c r="Q251" s="6"/>
      <c r="R251" s="6"/>
    </row>
    <row r="252" spans="1:18" x14ac:dyDescent="0.15">
      <c r="A252" s="6"/>
      <c r="B252" s="6"/>
      <c r="C252" s="6"/>
      <c r="D252" s="6"/>
      <c r="E252" s="6"/>
      <c r="F252" s="6"/>
      <c r="G252" s="6"/>
      <c r="H252" s="6"/>
      <c r="I252" s="6"/>
      <c r="J252" s="6"/>
      <c r="K252" s="6"/>
      <c r="L252" s="6"/>
      <c r="M252" s="6"/>
      <c r="N252" s="6"/>
      <c r="O252" s="6"/>
      <c r="P252" s="6"/>
      <c r="Q252" s="6"/>
      <c r="R252" s="6"/>
    </row>
    <row r="253" spans="1:18" x14ac:dyDescent="0.15">
      <c r="A253" s="6"/>
      <c r="B253" s="6"/>
      <c r="C253" s="6"/>
      <c r="D253" s="6"/>
      <c r="E253" s="6"/>
      <c r="F253" s="6"/>
      <c r="G253" s="6"/>
      <c r="H253" s="6"/>
      <c r="I253" s="6"/>
      <c r="J253" s="6"/>
      <c r="K253" s="6"/>
      <c r="L253" s="6"/>
      <c r="M253" s="6"/>
      <c r="N253" s="6"/>
      <c r="O253" s="6"/>
      <c r="P253" s="6"/>
      <c r="Q253" s="6"/>
      <c r="R253" s="6"/>
    </row>
    <row r="254" spans="1:18" x14ac:dyDescent="0.15">
      <c r="A254" s="6"/>
      <c r="B254" s="6"/>
      <c r="C254" s="6"/>
      <c r="D254" s="6"/>
      <c r="E254" s="6"/>
      <c r="F254" s="6"/>
      <c r="G254" s="6"/>
      <c r="H254" s="6"/>
      <c r="I254" s="6"/>
      <c r="J254" s="6"/>
      <c r="K254" s="6"/>
      <c r="L254" s="6"/>
      <c r="M254" s="6"/>
      <c r="N254" s="6"/>
      <c r="O254" s="6"/>
      <c r="P254" s="6"/>
      <c r="Q254" s="6"/>
      <c r="R254" s="6"/>
    </row>
    <row r="255" spans="1:18" x14ac:dyDescent="0.15">
      <c r="A255" s="6"/>
      <c r="B255" s="6"/>
      <c r="C255" s="6"/>
      <c r="D255" s="6"/>
      <c r="E255" s="6"/>
      <c r="F255" s="6"/>
      <c r="G255" s="6"/>
      <c r="H255" s="6"/>
      <c r="I255" s="6"/>
      <c r="J255" s="6"/>
      <c r="K255" s="6"/>
      <c r="L255" s="6"/>
      <c r="M255" s="6"/>
      <c r="N255" s="6"/>
      <c r="O255" s="6"/>
      <c r="P255" s="6"/>
      <c r="Q255" s="6"/>
      <c r="R255" s="6"/>
    </row>
    <row r="256" spans="1:18" x14ac:dyDescent="0.15">
      <c r="A256" s="6"/>
      <c r="B256" s="6"/>
      <c r="C256" s="6"/>
      <c r="D256" s="6"/>
      <c r="E256" s="6"/>
      <c r="F256" s="6"/>
      <c r="G256" s="6"/>
      <c r="H256" s="6"/>
      <c r="I256" s="6"/>
      <c r="J256" s="6"/>
      <c r="K256" s="6"/>
      <c r="L256" s="6"/>
      <c r="M256" s="6"/>
      <c r="N256" s="6"/>
      <c r="O256" s="6"/>
      <c r="P256" s="6"/>
      <c r="Q256" s="6"/>
      <c r="R256" s="6"/>
    </row>
    <row r="257" spans="1:18" x14ac:dyDescent="0.15">
      <c r="A257" s="6"/>
      <c r="B257" s="6"/>
      <c r="C257" s="6"/>
      <c r="D257" s="6"/>
      <c r="E257" s="6"/>
      <c r="F257" s="6"/>
      <c r="G257" s="6"/>
      <c r="H257" s="6"/>
      <c r="I257" s="6"/>
      <c r="J257" s="6"/>
      <c r="K257" s="6"/>
      <c r="L257" s="6"/>
      <c r="M257" s="6"/>
      <c r="N257" s="6"/>
      <c r="O257" s="6"/>
      <c r="P257" s="6"/>
      <c r="Q257" s="6"/>
      <c r="R257" s="6"/>
    </row>
    <row r="258" spans="1:18" x14ac:dyDescent="0.15">
      <c r="A258" s="6"/>
      <c r="B258" s="6"/>
      <c r="C258" s="6"/>
      <c r="D258" s="6"/>
      <c r="E258" s="6"/>
      <c r="F258" s="6"/>
      <c r="G258" s="6"/>
      <c r="H258" s="6"/>
      <c r="I258" s="6"/>
      <c r="J258" s="6"/>
      <c r="K258" s="6"/>
      <c r="L258" s="6"/>
      <c r="M258" s="6"/>
      <c r="N258" s="6"/>
      <c r="O258" s="6"/>
      <c r="P258" s="6"/>
      <c r="Q258" s="6"/>
      <c r="R258" s="6"/>
    </row>
    <row r="259" spans="1:18" x14ac:dyDescent="0.15">
      <c r="A259" s="6"/>
      <c r="B259" s="6"/>
      <c r="C259" s="6"/>
      <c r="D259" s="6"/>
      <c r="E259" s="6"/>
      <c r="F259" s="6"/>
      <c r="G259" s="6"/>
      <c r="H259" s="6"/>
      <c r="I259" s="6"/>
      <c r="J259" s="6"/>
      <c r="K259" s="6"/>
      <c r="L259" s="6"/>
      <c r="M259" s="6"/>
      <c r="N259" s="6"/>
      <c r="O259" s="6"/>
      <c r="P259" s="6"/>
      <c r="Q259" s="6"/>
      <c r="R259" s="6"/>
    </row>
    <row r="260" spans="1:18" x14ac:dyDescent="0.15">
      <c r="A260" s="6"/>
      <c r="B260" s="6"/>
      <c r="C260" s="6"/>
      <c r="D260" s="6"/>
      <c r="E260" s="6"/>
      <c r="F260" s="6"/>
      <c r="G260" s="6"/>
      <c r="H260" s="6"/>
      <c r="I260" s="6"/>
      <c r="J260" s="6"/>
      <c r="K260" s="6"/>
      <c r="L260" s="6"/>
      <c r="M260" s="6"/>
      <c r="N260" s="6"/>
      <c r="O260" s="6"/>
      <c r="P260" s="6"/>
      <c r="Q260" s="6"/>
      <c r="R260" s="6"/>
    </row>
    <row r="261" spans="1:18" x14ac:dyDescent="0.15">
      <c r="A261" s="6"/>
      <c r="B261" s="6"/>
      <c r="C261" s="6"/>
      <c r="D261" s="6"/>
      <c r="E261" s="6"/>
      <c r="F261" s="6"/>
      <c r="G261" s="6"/>
      <c r="H261" s="6"/>
      <c r="I261" s="6"/>
      <c r="J261" s="6"/>
      <c r="K261" s="6"/>
      <c r="L261" s="6"/>
      <c r="M261" s="6"/>
      <c r="N261" s="6"/>
      <c r="O261" s="6"/>
      <c r="P261" s="6"/>
      <c r="Q261" s="6"/>
      <c r="R261" s="6"/>
    </row>
    <row r="262" spans="1:18" x14ac:dyDescent="0.15">
      <c r="A262" s="6"/>
      <c r="B262" s="6"/>
      <c r="C262" s="6"/>
      <c r="D262" s="6"/>
      <c r="E262" s="6"/>
      <c r="F262" s="6"/>
      <c r="G262" s="6"/>
      <c r="H262" s="6"/>
      <c r="I262" s="6"/>
      <c r="J262" s="6"/>
      <c r="K262" s="6"/>
      <c r="L262" s="6"/>
      <c r="M262" s="6"/>
      <c r="N262" s="6"/>
      <c r="O262" s="6"/>
      <c r="P262" s="6"/>
      <c r="Q262" s="6"/>
      <c r="R262" s="6"/>
    </row>
    <row r="263" spans="1:18" x14ac:dyDescent="0.15">
      <c r="A263" s="6"/>
      <c r="B263" s="6"/>
      <c r="C263" s="6"/>
      <c r="D263" s="6"/>
      <c r="E263" s="6"/>
      <c r="F263" s="6"/>
      <c r="G263" s="6"/>
      <c r="H263" s="6"/>
      <c r="I263" s="6"/>
      <c r="J263" s="6"/>
      <c r="K263" s="6"/>
      <c r="L263" s="6"/>
      <c r="M263" s="6"/>
      <c r="N263" s="6"/>
      <c r="O263" s="6"/>
      <c r="P263" s="6"/>
      <c r="Q263" s="6"/>
      <c r="R263" s="6"/>
    </row>
    <row r="264" spans="1:18" x14ac:dyDescent="0.15">
      <c r="B264" s="6"/>
      <c r="C264" s="6"/>
      <c r="D264" s="6"/>
      <c r="E264" s="6"/>
      <c r="F264" s="6"/>
      <c r="G264" s="6"/>
      <c r="H264" s="6"/>
      <c r="I264" s="6"/>
      <c r="J264" s="6"/>
      <c r="K264" s="6"/>
      <c r="L264" s="6"/>
      <c r="M264" s="6"/>
      <c r="N264" s="6"/>
      <c r="O264" s="6"/>
      <c r="P264" s="6"/>
      <c r="Q264" s="6"/>
      <c r="R264"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2D139-8AF8-A749-8052-E9EB5EA167AA}">
  <dimension ref="B1:AZ96"/>
  <sheetViews>
    <sheetView topLeftCell="D4" zoomScale="150" workbookViewId="0">
      <selection activeCell="C45" sqref="C45"/>
    </sheetView>
  </sheetViews>
  <sheetFormatPr baseColWidth="10" defaultColWidth="8.83203125" defaultRowHeight="14" outlineLevelRow="1" outlineLevelCol="1" x14ac:dyDescent="0.15"/>
  <cols>
    <col min="1" max="1" width="0" style="2" hidden="1" customWidth="1"/>
    <col min="2" max="2" width="37.6640625" style="2" bestFit="1" customWidth="1"/>
    <col min="3" max="3" width="48.33203125" style="2" customWidth="1"/>
    <col min="4" max="4" width="40.83203125" style="2" customWidth="1"/>
    <col min="5" max="5" width="14.33203125" style="2" customWidth="1"/>
    <col min="6" max="6" width="14" style="2" customWidth="1"/>
    <col min="7" max="7" width="8.83203125" style="2" outlineLevel="1"/>
    <col min="8" max="8" width="20.5" style="2" customWidth="1" outlineLevel="1"/>
    <col min="9" max="9" width="13.83203125" style="2" customWidth="1" outlineLevel="1"/>
    <col min="10" max="10" width="14.6640625" style="2" customWidth="1" outlineLevel="1"/>
    <col min="11" max="18" width="8.83203125" style="2" outlineLevel="1"/>
    <col min="19" max="19" width="13.83203125" style="2" customWidth="1" outlineLevel="1"/>
    <col min="20" max="28" width="8.83203125" style="2" outlineLevel="1"/>
    <col min="29" max="29" width="13.83203125" style="2" customWidth="1" outlineLevel="1"/>
    <col min="30" max="41" width="8.83203125" style="2" outlineLevel="1"/>
    <col min="42" max="51" width="8.83203125" style="2"/>
    <col min="52" max="52" width="15.33203125" style="2" bestFit="1" customWidth="1"/>
    <col min="53" max="16384" width="8.83203125" style="2"/>
  </cols>
  <sheetData>
    <row r="1" spans="2:52" hidden="1" x14ac:dyDescent="0.15">
      <c r="H1" s="2">
        <v>4</v>
      </c>
      <c r="I1" s="2">
        <v>5</v>
      </c>
      <c r="J1" s="2">
        <v>6</v>
      </c>
      <c r="K1" s="2">
        <v>7</v>
      </c>
      <c r="L1" s="2">
        <v>8</v>
      </c>
      <c r="M1" s="2">
        <v>9</v>
      </c>
      <c r="N1" s="2">
        <v>10</v>
      </c>
      <c r="O1" s="2">
        <v>11</v>
      </c>
      <c r="P1" s="2">
        <v>12</v>
      </c>
      <c r="Q1" s="2">
        <v>13</v>
      </c>
      <c r="R1" s="2">
        <v>14</v>
      </c>
      <c r="S1" s="2">
        <v>15</v>
      </c>
      <c r="T1" s="2">
        <v>16</v>
      </c>
      <c r="U1" s="2">
        <v>17</v>
      </c>
      <c r="V1" s="2">
        <v>18</v>
      </c>
      <c r="W1" s="2">
        <v>19</v>
      </c>
      <c r="X1" s="2">
        <v>20</v>
      </c>
      <c r="Y1" s="2">
        <v>21</v>
      </c>
      <c r="Z1" s="2">
        <v>22</v>
      </c>
      <c r="AA1" s="2">
        <v>23</v>
      </c>
      <c r="AB1" s="2">
        <v>24</v>
      </c>
      <c r="AC1" s="2">
        <v>25</v>
      </c>
      <c r="AD1" s="2">
        <v>26</v>
      </c>
      <c r="AE1" s="2">
        <v>27</v>
      </c>
      <c r="AF1" s="2">
        <v>28</v>
      </c>
      <c r="AG1" s="2">
        <v>29</v>
      </c>
      <c r="AH1" s="2">
        <v>30</v>
      </c>
      <c r="AI1" s="2">
        <v>31</v>
      </c>
      <c r="AJ1" s="2">
        <v>32</v>
      </c>
      <c r="AK1" s="2">
        <v>33</v>
      </c>
      <c r="AL1" s="2">
        <v>34</v>
      </c>
      <c r="AM1" s="2">
        <v>35</v>
      </c>
      <c r="AN1" s="2">
        <v>36</v>
      </c>
      <c r="AO1" s="2">
        <v>37</v>
      </c>
      <c r="AP1" s="2">
        <v>38</v>
      </c>
      <c r="AQ1" s="2">
        <v>39</v>
      </c>
      <c r="AR1" s="2">
        <v>40</v>
      </c>
      <c r="AS1" s="2">
        <v>41</v>
      </c>
      <c r="AT1" s="2">
        <v>42</v>
      </c>
      <c r="AU1" s="2">
        <v>43</v>
      </c>
      <c r="AV1" s="2">
        <v>44</v>
      </c>
      <c r="AW1" s="2">
        <v>45</v>
      </c>
      <c r="AX1" s="2">
        <v>46</v>
      </c>
      <c r="AY1" s="2">
        <v>47</v>
      </c>
    </row>
    <row r="2" spans="2:52" ht="31.5" customHeight="1" x14ac:dyDescent="0.15">
      <c r="C2" s="500" t="s">
        <v>276</v>
      </c>
      <c r="D2" s="500"/>
      <c r="E2" s="500"/>
      <c r="F2" s="500"/>
      <c r="G2" s="501" t="s">
        <v>277</v>
      </c>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2" t="s">
        <v>278</v>
      </c>
      <c r="AQ2" s="502"/>
      <c r="AR2" s="502"/>
      <c r="AS2" s="502"/>
      <c r="AT2" s="502"/>
      <c r="AU2" s="502"/>
      <c r="AV2" s="502"/>
      <c r="AW2" s="502"/>
      <c r="AX2" s="502"/>
      <c r="AY2" s="502"/>
      <c r="AZ2" s="19"/>
    </row>
    <row r="3" spans="2:52" x14ac:dyDescent="0.15">
      <c r="C3" s="20" t="s">
        <v>279</v>
      </c>
      <c r="D3" s="20"/>
      <c r="E3" s="20"/>
      <c r="F3" s="20"/>
      <c r="G3" s="21" t="s">
        <v>280</v>
      </c>
      <c r="H3" s="20" t="s">
        <v>281</v>
      </c>
      <c r="I3" s="20" t="s">
        <v>281</v>
      </c>
      <c r="J3" s="20" t="s">
        <v>281</v>
      </c>
      <c r="K3" s="21" t="s">
        <v>282</v>
      </c>
      <c r="L3" s="20" t="s">
        <v>281</v>
      </c>
      <c r="M3" s="20" t="s">
        <v>281</v>
      </c>
      <c r="N3" s="20" t="s">
        <v>281</v>
      </c>
      <c r="O3" s="21" t="s">
        <v>283</v>
      </c>
      <c r="P3" s="21" t="s">
        <v>284</v>
      </c>
      <c r="Q3" s="20" t="s">
        <v>281</v>
      </c>
      <c r="R3" s="21" t="s">
        <v>280</v>
      </c>
      <c r="S3" s="20" t="s">
        <v>281</v>
      </c>
      <c r="T3" s="20" t="s">
        <v>281</v>
      </c>
      <c r="U3" s="21" t="s">
        <v>282</v>
      </c>
      <c r="V3" s="20" t="s">
        <v>281</v>
      </c>
      <c r="W3" s="20" t="s">
        <v>281</v>
      </c>
      <c r="X3" s="20" t="s">
        <v>281</v>
      </c>
      <c r="Y3" s="21" t="s">
        <v>283</v>
      </c>
      <c r="Z3" s="21" t="s">
        <v>285</v>
      </c>
      <c r="AA3" s="20" t="s">
        <v>281</v>
      </c>
      <c r="AB3" s="21" t="s">
        <v>280</v>
      </c>
      <c r="AC3" s="20" t="s">
        <v>281</v>
      </c>
      <c r="AD3" s="20" t="s">
        <v>281</v>
      </c>
      <c r="AE3" s="21" t="s">
        <v>282</v>
      </c>
      <c r="AF3" s="20" t="s">
        <v>281</v>
      </c>
      <c r="AG3" s="20" t="s">
        <v>281</v>
      </c>
      <c r="AH3" s="20" t="s">
        <v>281</v>
      </c>
      <c r="AI3" s="21" t="s">
        <v>283</v>
      </c>
      <c r="AJ3" s="21" t="s">
        <v>286</v>
      </c>
      <c r="AK3" s="20" t="s">
        <v>281</v>
      </c>
      <c r="AL3" s="21" t="s">
        <v>280</v>
      </c>
      <c r="AM3" s="21" t="s">
        <v>287</v>
      </c>
      <c r="AN3" s="20" t="s">
        <v>281</v>
      </c>
      <c r="AO3" s="21" t="s">
        <v>280</v>
      </c>
      <c r="AP3" s="20" t="s">
        <v>288</v>
      </c>
      <c r="AQ3" s="20" t="s">
        <v>281</v>
      </c>
      <c r="AR3" s="20" t="s">
        <v>281</v>
      </c>
      <c r="AS3" s="20" t="s">
        <v>288</v>
      </c>
      <c r="AT3" s="20" t="s">
        <v>281</v>
      </c>
      <c r="AU3" s="20" t="s">
        <v>281</v>
      </c>
      <c r="AV3" s="20" t="s">
        <v>281</v>
      </c>
      <c r="AW3" s="20" t="s">
        <v>288</v>
      </c>
      <c r="AX3" s="20" t="s">
        <v>281</v>
      </c>
      <c r="AY3" s="20" t="s">
        <v>281</v>
      </c>
      <c r="AZ3" s="20"/>
    </row>
    <row r="4" spans="2:52" ht="72" x14ac:dyDescent="0.15">
      <c r="B4" s="22" t="s">
        <v>289</v>
      </c>
      <c r="C4" s="22" t="s">
        <v>290</v>
      </c>
      <c r="D4" s="22" t="s">
        <v>291</v>
      </c>
      <c r="E4" s="22" t="s">
        <v>292</v>
      </c>
      <c r="F4" s="22" t="s">
        <v>293</v>
      </c>
      <c r="G4" s="23" t="s">
        <v>294</v>
      </c>
      <c r="H4" s="23" t="s">
        <v>295</v>
      </c>
      <c r="I4" s="23" t="s">
        <v>296</v>
      </c>
      <c r="J4" s="23" t="s">
        <v>297</v>
      </c>
      <c r="K4" s="23" t="s">
        <v>298</v>
      </c>
      <c r="L4" s="23" t="s">
        <v>299</v>
      </c>
      <c r="M4" s="23" t="s">
        <v>300</v>
      </c>
      <c r="N4" s="23" t="s">
        <v>301</v>
      </c>
      <c r="O4" s="23" t="s">
        <v>302</v>
      </c>
      <c r="P4" s="24" t="s">
        <v>294</v>
      </c>
      <c r="Q4" s="24" t="s">
        <v>303</v>
      </c>
      <c r="R4" s="24" t="s">
        <v>304</v>
      </c>
      <c r="S4" s="24" t="s">
        <v>305</v>
      </c>
      <c r="T4" s="24" t="s">
        <v>306</v>
      </c>
      <c r="U4" s="24" t="s">
        <v>298</v>
      </c>
      <c r="V4" s="24" t="s">
        <v>307</v>
      </c>
      <c r="W4" s="24" t="s">
        <v>308</v>
      </c>
      <c r="X4" s="24" t="s">
        <v>309</v>
      </c>
      <c r="Y4" s="24" t="s">
        <v>302</v>
      </c>
      <c r="Z4" s="25" t="s">
        <v>294</v>
      </c>
      <c r="AA4" s="25" t="s">
        <v>310</v>
      </c>
      <c r="AB4" s="25" t="s">
        <v>304</v>
      </c>
      <c r="AC4" s="25" t="s">
        <v>311</v>
      </c>
      <c r="AD4" s="25" t="s">
        <v>312</v>
      </c>
      <c r="AE4" s="25" t="s">
        <v>313</v>
      </c>
      <c r="AF4" s="25" t="s">
        <v>314</v>
      </c>
      <c r="AG4" s="25" t="s">
        <v>315</v>
      </c>
      <c r="AH4" s="25" t="s">
        <v>316</v>
      </c>
      <c r="AI4" s="25" t="s">
        <v>317</v>
      </c>
      <c r="AJ4" s="26" t="s">
        <v>294</v>
      </c>
      <c r="AK4" s="26" t="s">
        <v>318</v>
      </c>
      <c r="AL4" s="26" t="s">
        <v>304</v>
      </c>
      <c r="AM4" s="27" t="s">
        <v>294</v>
      </c>
      <c r="AN4" s="27" t="s">
        <v>319</v>
      </c>
      <c r="AO4" s="27" t="s">
        <v>304</v>
      </c>
      <c r="AP4" s="28" t="s">
        <v>320</v>
      </c>
      <c r="AQ4" s="28" t="s">
        <v>321</v>
      </c>
      <c r="AR4" s="28" t="s">
        <v>322</v>
      </c>
      <c r="AS4" s="28" t="s">
        <v>323</v>
      </c>
      <c r="AT4" s="28" t="s">
        <v>324</v>
      </c>
      <c r="AU4" s="28" t="s">
        <v>325</v>
      </c>
      <c r="AV4" s="28" t="s">
        <v>326</v>
      </c>
      <c r="AW4" s="28" t="s">
        <v>327</v>
      </c>
      <c r="AX4" s="29" t="s">
        <v>328</v>
      </c>
      <c r="AY4" s="28" t="s">
        <v>329</v>
      </c>
      <c r="AZ4" s="28" t="s">
        <v>330</v>
      </c>
    </row>
    <row r="5" spans="2:52" x14ac:dyDescent="0.15">
      <c r="B5" s="30" t="s">
        <v>102</v>
      </c>
      <c r="C5" s="30" t="s">
        <v>331</v>
      </c>
      <c r="D5" s="30" t="s">
        <v>332</v>
      </c>
      <c r="E5" s="30" t="s">
        <v>333</v>
      </c>
      <c r="F5" s="30" t="s">
        <v>334</v>
      </c>
      <c r="G5" s="31" t="s">
        <v>335</v>
      </c>
      <c r="H5" s="32">
        <v>5060455491001</v>
      </c>
      <c r="I5" s="33">
        <v>46</v>
      </c>
      <c r="J5" s="33">
        <v>45</v>
      </c>
      <c r="K5" s="31" t="s">
        <v>336</v>
      </c>
      <c r="L5" s="34">
        <v>15</v>
      </c>
      <c r="M5" s="34">
        <v>45</v>
      </c>
      <c r="N5" s="34">
        <v>145</v>
      </c>
      <c r="O5" s="31" t="s">
        <v>337</v>
      </c>
      <c r="P5" s="31" t="s">
        <v>338</v>
      </c>
      <c r="Q5" s="35">
        <v>12</v>
      </c>
      <c r="R5" s="31" t="s">
        <v>335</v>
      </c>
      <c r="S5" s="36">
        <v>5060455491018</v>
      </c>
      <c r="T5" s="37">
        <v>602</v>
      </c>
      <c r="U5" s="31" t="s">
        <v>336</v>
      </c>
      <c r="V5" s="35">
        <v>150</v>
      </c>
      <c r="W5" s="35">
        <v>150</v>
      </c>
      <c r="X5" s="35">
        <v>50</v>
      </c>
      <c r="Y5" s="31" t="s">
        <v>337</v>
      </c>
      <c r="Z5" s="31" t="s">
        <v>339</v>
      </c>
      <c r="AA5" s="38">
        <v>144</v>
      </c>
      <c r="AB5" s="31" t="s">
        <v>335</v>
      </c>
      <c r="AC5" s="39">
        <v>5060455491087</v>
      </c>
      <c r="AD5" s="37">
        <v>7274</v>
      </c>
      <c r="AE5" s="31" t="s">
        <v>336</v>
      </c>
      <c r="AF5" s="35">
        <v>305</v>
      </c>
      <c r="AG5" s="35">
        <v>305</v>
      </c>
      <c r="AH5" s="35">
        <v>152</v>
      </c>
      <c r="AI5" s="31" t="s">
        <v>337</v>
      </c>
      <c r="AJ5" s="31" t="s">
        <v>340</v>
      </c>
      <c r="AK5" s="35">
        <v>1296</v>
      </c>
      <c r="AL5" s="31" t="s">
        <v>335</v>
      </c>
      <c r="AM5" s="31" t="s">
        <v>341</v>
      </c>
      <c r="AN5" s="35">
        <v>10368</v>
      </c>
      <c r="AO5" s="31" t="s">
        <v>335</v>
      </c>
      <c r="AP5" s="35" t="s">
        <v>342</v>
      </c>
      <c r="AQ5" s="35">
        <v>180</v>
      </c>
      <c r="AR5" s="35">
        <v>12</v>
      </c>
      <c r="AS5" s="35" t="s">
        <v>339</v>
      </c>
      <c r="AT5" s="35">
        <v>10</v>
      </c>
      <c r="AU5" s="40">
        <v>1.95</v>
      </c>
      <c r="AV5" s="35">
        <v>45</v>
      </c>
      <c r="AW5" s="35" t="s">
        <v>336</v>
      </c>
      <c r="AX5" s="41">
        <v>0</v>
      </c>
      <c r="AY5" s="41">
        <v>0</v>
      </c>
      <c r="AZ5" s="42">
        <v>19049080</v>
      </c>
    </row>
    <row r="6" spans="2:52" x14ac:dyDescent="0.15">
      <c r="B6" s="30" t="s">
        <v>112</v>
      </c>
      <c r="C6" s="30" t="s">
        <v>343</v>
      </c>
      <c r="D6" s="30" t="s">
        <v>344</v>
      </c>
      <c r="E6" s="30" t="s">
        <v>333</v>
      </c>
      <c r="F6" s="30" t="s">
        <v>334</v>
      </c>
      <c r="G6" s="31" t="s">
        <v>335</v>
      </c>
      <c r="H6" s="32">
        <v>5060455491025</v>
      </c>
      <c r="I6" s="33">
        <v>46</v>
      </c>
      <c r="J6" s="33">
        <v>45</v>
      </c>
      <c r="K6" s="31" t="s">
        <v>336</v>
      </c>
      <c r="L6" s="34">
        <v>15</v>
      </c>
      <c r="M6" s="34">
        <v>45</v>
      </c>
      <c r="N6" s="34">
        <v>145</v>
      </c>
      <c r="O6" s="31" t="s">
        <v>337</v>
      </c>
      <c r="P6" s="31" t="s">
        <v>338</v>
      </c>
      <c r="Q6" s="35">
        <v>12</v>
      </c>
      <c r="R6" s="31" t="s">
        <v>335</v>
      </c>
      <c r="S6" s="36">
        <v>5060455491032</v>
      </c>
      <c r="T6" s="37">
        <v>602</v>
      </c>
      <c r="U6" s="31" t="s">
        <v>336</v>
      </c>
      <c r="V6" s="35">
        <v>150</v>
      </c>
      <c r="W6" s="35">
        <v>150</v>
      </c>
      <c r="X6" s="35">
        <v>50</v>
      </c>
      <c r="Y6" s="31" t="s">
        <v>337</v>
      </c>
      <c r="Z6" s="31" t="s">
        <v>339</v>
      </c>
      <c r="AA6" s="38">
        <v>144</v>
      </c>
      <c r="AB6" s="31" t="s">
        <v>335</v>
      </c>
      <c r="AC6" s="39">
        <v>5060455491094</v>
      </c>
      <c r="AD6" s="37">
        <v>7274</v>
      </c>
      <c r="AE6" s="31" t="s">
        <v>336</v>
      </c>
      <c r="AF6" s="35">
        <v>305</v>
      </c>
      <c r="AG6" s="35">
        <v>305</v>
      </c>
      <c r="AH6" s="35">
        <v>152</v>
      </c>
      <c r="AI6" s="31" t="s">
        <v>337</v>
      </c>
      <c r="AJ6" s="31" t="s">
        <v>340</v>
      </c>
      <c r="AK6" s="35">
        <v>1296</v>
      </c>
      <c r="AL6" s="31" t="s">
        <v>335</v>
      </c>
      <c r="AM6" s="31" t="s">
        <v>341</v>
      </c>
      <c r="AN6" s="35">
        <v>10368</v>
      </c>
      <c r="AO6" s="31" t="s">
        <v>335</v>
      </c>
      <c r="AP6" s="35" t="s">
        <v>342</v>
      </c>
      <c r="AQ6" s="35">
        <v>180</v>
      </c>
      <c r="AR6" s="35">
        <v>12</v>
      </c>
      <c r="AS6" s="35" t="s">
        <v>339</v>
      </c>
      <c r="AT6" s="35">
        <v>10</v>
      </c>
      <c r="AU6" s="40">
        <v>1.95</v>
      </c>
      <c r="AV6" s="35">
        <v>45</v>
      </c>
      <c r="AW6" s="35" t="s">
        <v>336</v>
      </c>
      <c r="AX6" s="41">
        <v>0</v>
      </c>
      <c r="AY6" s="41">
        <v>0</v>
      </c>
      <c r="AZ6" s="42">
        <v>19049080</v>
      </c>
    </row>
    <row r="7" spans="2:52" x14ac:dyDescent="0.15">
      <c r="B7" s="30" t="s">
        <v>345</v>
      </c>
      <c r="C7" s="30" t="s">
        <v>135</v>
      </c>
      <c r="D7" s="30" t="s">
        <v>346</v>
      </c>
      <c r="E7" s="30" t="s">
        <v>333</v>
      </c>
      <c r="F7" s="30" t="s">
        <v>347</v>
      </c>
      <c r="G7" s="31" t="s">
        <v>335</v>
      </c>
      <c r="H7" s="32">
        <v>5060455490707</v>
      </c>
      <c r="I7" s="33">
        <v>152</v>
      </c>
      <c r="J7" s="33">
        <v>150</v>
      </c>
      <c r="K7" s="31" t="s">
        <v>336</v>
      </c>
      <c r="L7" s="34">
        <v>50</v>
      </c>
      <c r="M7" s="34">
        <v>150</v>
      </c>
      <c r="N7" s="34">
        <v>210</v>
      </c>
      <c r="O7" s="31" t="s">
        <v>337</v>
      </c>
      <c r="P7" s="31" t="s">
        <v>338</v>
      </c>
      <c r="Q7" s="35">
        <v>6</v>
      </c>
      <c r="R7" s="31" t="s">
        <v>335</v>
      </c>
      <c r="S7" s="36">
        <v>5060455491049</v>
      </c>
      <c r="T7" s="37">
        <v>947</v>
      </c>
      <c r="U7" s="31" t="s">
        <v>336</v>
      </c>
      <c r="V7" s="35">
        <v>160</v>
      </c>
      <c r="W7" s="35">
        <v>190</v>
      </c>
      <c r="X7" s="35">
        <v>230</v>
      </c>
      <c r="Y7" s="31" t="s">
        <v>337</v>
      </c>
      <c r="Z7" s="31" t="s">
        <v>339</v>
      </c>
      <c r="AA7" s="38">
        <v>24</v>
      </c>
      <c r="AB7" s="31" t="s">
        <v>335</v>
      </c>
      <c r="AC7" s="39">
        <v>5060455491056</v>
      </c>
      <c r="AD7" s="37">
        <v>5.76</v>
      </c>
      <c r="AE7" s="31" t="s">
        <v>336</v>
      </c>
      <c r="AF7" s="35">
        <v>508</v>
      </c>
      <c r="AG7" s="35">
        <v>381</v>
      </c>
      <c r="AH7" s="35">
        <v>356</v>
      </c>
      <c r="AI7" s="31" t="s">
        <v>337</v>
      </c>
      <c r="AJ7" s="31" t="s">
        <v>340</v>
      </c>
      <c r="AK7" s="35">
        <v>120</v>
      </c>
      <c r="AL7" s="31" t="s">
        <v>335</v>
      </c>
      <c r="AM7" s="31" t="s">
        <v>341</v>
      </c>
      <c r="AN7" s="35">
        <v>600</v>
      </c>
      <c r="AO7" s="31" t="s">
        <v>335</v>
      </c>
      <c r="AP7" s="35" t="s">
        <v>342</v>
      </c>
      <c r="AQ7" s="35">
        <v>270</v>
      </c>
      <c r="AR7" s="35">
        <v>4</v>
      </c>
      <c r="AS7" s="35" t="s">
        <v>339</v>
      </c>
      <c r="AT7" s="35">
        <v>10</v>
      </c>
      <c r="AU7" s="40">
        <v>30</v>
      </c>
      <c r="AV7" s="35">
        <v>150</v>
      </c>
      <c r="AW7" s="35" t="s">
        <v>336</v>
      </c>
      <c r="AX7" s="41">
        <v>0</v>
      </c>
      <c r="AY7" s="41">
        <v>0.23</v>
      </c>
      <c r="AZ7" s="42">
        <v>35079090</v>
      </c>
    </row>
    <row r="8" spans="2:52" x14ac:dyDescent="0.15">
      <c r="B8" s="35" t="s">
        <v>348</v>
      </c>
      <c r="C8" s="35" t="s">
        <v>349</v>
      </c>
      <c r="D8" s="35" t="s">
        <v>350</v>
      </c>
      <c r="E8" s="30" t="s">
        <v>333</v>
      </c>
      <c r="F8" s="30" t="s">
        <v>347</v>
      </c>
      <c r="G8" s="31" t="s">
        <v>335</v>
      </c>
      <c r="H8" s="32">
        <v>5060455490882</v>
      </c>
      <c r="I8" s="33">
        <v>452</v>
      </c>
      <c r="J8" s="33">
        <v>450</v>
      </c>
      <c r="K8" s="31" t="s">
        <v>336</v>
      </c>
      <c r="L8" s="34">
        <v>50</v>
      </c>
      <c r="M8" s="34">
        <v>170</v>
      </c>
      <c r="N8" s="34">
        <v>230</v>
      </c>
      <c r="O8" s="31" t="s">
        <v>337</v>
      </c>
      <c r="P8" s="31" t="s">
        <v>338</v>
      </c>
      <c r="Q8" s="35">
        <v>6</v>
      </c>
      <c r="R8" s="31" t="s">
        <v>335</v>
      </c>
      <c r="S8" s="36">
        <v>5060455490905</v>
      </c>
      <c r="T8" s="37">
        <v>2747</v>
      </c>
      <c r="U8" s="31" t="s">
        <v>336</v>
      </c>
      <c r="V8" s="35">
        <v>160</v>
      </c>
      <c r="W8" s="35">
        <v>190</v>
      </c>
      <c r="X8" s="35">
        <v>230</v>
      </c>
      <c r="Y8" s="31" t="s">
        <v>337</v>
      </c>
      <c r="Z8" s="31" t="s">
        <v>339</v>
      </c>
      <c r="AA8" s="38">
        <v>24</v>
      </c>
      <c r="AB8" s="31" t="s">
        <v>335</v>
      </c>
      <c r="AC8" s="39">
        <v>5060455491063</v>
      </c>
      <c r="AD8" s="37">
        <v>12000</v>
      </c>
      <c r="AE8" s="31" t="s">
        <v>336</v>
      </c>
      <c r="AF8" s="35">
        <v>508</v>
      </c>
      <c r="AG8" s="35">
        <v>381</v>
      </c>
      <c r="AH8" s="35">
        <v>356</v>
      </c>
      <c r="AI8" s="31" t="s">
        <v>337</v>
      </c>
      <c r="AJ8" s="31" t="s">
        <v>340</v>
      </c>
      <c r="AK8" s="35">
        <v>120</v>
      </c>
      <c r="AL8" s="31" t="s">
        <v>335</v>
      </c>
      <c r="AM8" s="31" t="s">
        <v>341</v>
      </c>
      <c r="AN8" s="35">
        <v>600</v>
      </c>
      <c r="AO8" s="31" t="s">
        <v>335</v>
      </c>
      <c r="AP8" s="35" t="s">
        <v>342</v>
      </c>
      <c r="AQ8" s="35">
        <v>270</v>
      </c>
      <c r="AR8" s="35">
        <v>4</v>
      </c>
      <c r="AS8" s="35" t="s">
        <v>339</v>
      </c>
      <c r="AT8" s="35">
        <v>10</v>
      </c>
      <c r="AU8" s="40">
        <v>30</v>
      </c>
      <c r="AV8" s="35">
        <v>450</v>
      </c>
      <c r="AW8" s="35" t="s">
        <v>336</v>
      </c>
      <c r="AX8" s="41">
        <v>0</v>
      </c>
      <c r="AY8" s="41">
        <v>0.23</v>
      </c>
      <c r="AZ8" s="42">
        <v>35079090</v>
      </c>
    </row>
    <row r="9" spans="2:52" x14ac:dyDescent="0.15">
      <c r="B9" s="30" t="s">
        <v>151</v>
      </c>
      <c r="C9" s="30" t="s">
        <v>150</v>
      </c>
      <c r="D9" s="30" t="s">
        <v>351</v>
      </c>
      <c r="E9" s="30" t="s">
        <v>333</v>
      </c>
      <c r="F9" s="30" t="s">
        <v>347</v>
      </c>
      <c r="G9" s="31" t="s">
        <v>335</v>
      </c>
      <c r="H9" s="32">
        <v>5060455490899</v>
      </c>
      <c r="I9" s="33">
        <v>452</v>
      </c>
      <c r="J9" s="33">
        <v>450</v>
      </c>
      <c r="K9" s="31" t="s">
        <v>336</v>
      </c>
      <c r="L9" s="34">
        <v>50</v>
      </c>
      <c r="M9" s="34">
        <v>170</v>
      </c>
      <c r="N9" s="34">
        <v>230</v>
      </c>
      <c r="O9" s="31" t="s">
        <v>337</v>
      </c>
      <c r="P9" s="31" t="s">
        <v>338</v>
      </c>
      <c r="Q9" s="35">
        <v>6</v>
      </c>
      <c r="R9" s="31" t="s">
        <v>335</v>
      </c>
      <c r="S9" s="36">
        <v>5060455490912</v>
      </c>
      <c r="T9" s="37">
        <v>2747</v>
      </c>
      <c r="U9" s="31" t="s">
        <v>336</v>
      </c>
      <c r="V9" s="35">
        <v>160</v>
      </c>
      <c r="W9" s="35">
        <v>190</v>
      </c>
      <c r="X9" s="35">
        <v>230</v>
      </c>
      <c r="Y9" s="31" t="s">
        <v>337</v>
      </c>
      <c r="Z9" s="31" t="s">
        <v>339</v>
      </c>
      <c r="AA9" s="38">
        <v>24</v>
      </c>
      <c r="AB9" s="31" t="s">
        <v>335</v>
      </c>
      <c r="AC9" s="39">
        <v>5060455491070</v>
      </c>
      <c r="AD9" s="37">
        <v>12000</v>
      </c>
      <c r="AE9" s="31" t="s">
        <v>336</v>
      </c>
      <c r="AF9" s="35">
        <v>508</v>
      </c>
      <c r="AG9" s="35">
        <v>381</v>
      </c>
      <c r="AH9" s="35">
        <v>356</v>
      </c>
      <c r="AI9" s="31" t="s">
        <v>337</v>
      </c>
      <c r="AJ9" s="31" t="s">
        <v>340</v>
      </c>
      <c r="AK9" s="35">
        <v>120</v>
      </c>
      <c r="AL9" s="31" t="s">
        <v>335</v>
      </c>
      <c r="AM9" s="31" t="s">
        <v>341</v>
      </c>
      <c r="AN9" s="35">
        <v>600</v>
      </c>
      <c r="AO9" s="31" t="s">
        <v>335</v>
      </c>
      <c r="AP9" s="35" t="s">
        <v>342</v>
      </c>
      <c r="AQ9" s="35">
        <v>270</v>
      </c>
      <c r="AR9" s="35">
        <v>4</v>
      </c>
      <c r="AS9" s="35" t="s">
        <v>339</v>
      </c>
      <c r="AT9" s="35">
        <v>10</v>
      </c>
      <c r="AU9" s="40">
        <v>30</v>
      </c>
      <c r="AV9" s="35">
        <v>450</v>
      </c>
      <c r="AW9" s="35" t="s">
        <v>336</v>
      </c>
      <c r="AX9" s="41">
        <v>0</v>
      </c>
      <c r="AY9" s="41">
        <v>0.23</v>
      </c>
      <c r="AZ9" s="42">
        <v>35079090</v>
      </c>
    </row>
    <row r="10" spans="2:52" x14ac:dyDescent="0.15">
      <c r="B10" s="30" t="s">
        <v>352</v>
      </c>
      <c r="C10" s="30" t="s">
        <v>353</v>
      </c>
      <c r="D10" s="30" t="s">
        <v>354</v>
      </c>
      <c r="E10" s="30" t="s">
        <v>355</v>
      </c>
      <c r="F10" s="30" t="s">
        <v>356</v>
      </c>
      <c r="G10" s="31" t="s">
        <v>335</v>
      </c>
      <c r="H10" s="32">
        <v>5060455490240</v>
      </c>
      <c r="I10" s="33">
        <f t="shared" ref="I10:I12" si="0">J10+10</f>
        <v>135</v>
      </c>
      <c r="J10" s="33">
        <v>125</v>
      </c>
      <c r="K10" s="31" t="s">
        <v>336</v>
      </c>
      <c r="L10" s="34">
        <v>45</v>
      </c>
      <c r="M10" s="34">
        <v>45</v>
      </c>
      <c r="N10" s="34">
        <v>110</v>
      </c>
      <c r="O10" s="31" t="s">
        <v>337</v>
      </c>
      <c r="P10" s="31" t="s">
        <v>338</v>
      </c>
      <c r="Q10" s="35">
        <v>6</v>
      </c>
      <c r="R10" s="31" t="s">
        <v>335</v>
      </c>
      <c r="S10" s="36">
        <v>5060455490257</v>
      </c>
      <c r="T10" s="37">
        <v>812</v>
      </c>
      <c r="U10" s="31" t="s">
        <v>336</v>
      </c>
      <c r="V10" s="35">
        <v>135</v>
      </c>
      <c r="W10" s="35">
        <v>90</v>
      </c>
      <c r="X10" s="35">
        <v>110</v>
      </c>
      <c r="Y10" s="31" t="s">
        <v>337</v>
      </c>
      <c r="Z10" s="31" t="s">
        <v>339</v>
      </c>
      <c r="AA10" s="38"/>
      <c r="AB10" s="31" t="s">
        <v>335</v>
      </c>
      <c r="AC10" s="39"/>
      <c r="AD10" s="37"/>
      <c r="AE10" s="31" t="s">
        <v>336</v>
      </c>
      <c r="AF10" s="35"/>
      <c r="AG10" s="35"/>
      <c r="AH10" s="35"/>
      <c r="AI10" s="31" t="s">
        <v>337</v>
      </c>
      <c r="AJ10" s="31" t="s">
        <v>340</v>
      </c>
      <c r="AK10" s="35">
        <v>480</v>
      </c>
      <c r="AL10" s="31" t="s">
        <v>335</v>
      </c>
      <c r="AM10" s="31" t="s">
        <v>341</v>
      </c>
      <c r="AN10" s="35">
        <v>4800</v>
      </c>
      <c r="AO10" s="31" t="s">
        <v>335</v>
      </c>
      <c r="AP10" s="35" t="s">
        <v>342</v>
      </c>
      <c r="AQ10" s="35">
        <v>23</v>
      </c>
      <c r="AR10" s="35">
        <v>1</v>
      </c>
      <c r="AS10" s="35" t="s">
        <v>338</v>
      </c>
      <c r="AT10" s="35">
        <v>2</v>
      </c>
      <c r="AU10" s="40">
        <v>1.5</v>
      </c>
      <c r="AV10" s="35">
        <v>125</v>
      </c>
      <c r="AW10" s="35" t="s">
        <v>357</v>
      </c>
      <c r="AX10" s="41">
        <v>0</v>
      </c>
      <c r="AY10" s="41">
        <v>0</v>
      </c>
      <c r="AZ10" s="42">
        <v>2202991519</v>
      </c>
    </row>
    <row r="11" spans="2:52" x14ac:dyDescent="0.15">
      <c r="B11" s="30" t="s">
        <v>358</v>
      </c>
      <c r="C11" s="30" t="s">
        <v>359</v>
      </c>
      <c r="D11" s="30" t="s">
        <v>360</v>
      </c>
      <c r="E11" s="30" t="s">
        <v>355</v>
      </c>
      <c r="F11" s="30" t="s">
        <v>356</v>
      </c>
      <c r="G11" s="31" t="s">
        <v>335</v>
      </c>
      <c r="H11" s="32">
        <v>5060455490189</v>
      </c>
      <c r="I11" s="33">
        <f t="shared" si="0"/>
        <v>135</v>
      </c>
      <c r="J11" s="33">
        <v>125</v>
      </c>
      <c r="K11" s="31" t="s">
        <v>336</v>
      </c>
      <c r="L11" s="34">
        <v>45</v>
      </c>
      <c r="M11" s="34">
        <v>45</v>
      </c>
      <c r="N11" s="34">
        <v>110</v>
      </c>
      <c r="O11" s="31" t="s">
        <v>337</v>
      </c>
      <c r="P11" s="31" t="s">
        <v>338</v>
      </c>
      <c r="Q11" s="35">
        <v>6</v>
      </c>
      <c r="R11" s="31" t="s">
        <v>335</v>
      </c>
      <c r="S11" s="36">
        <v>5060455490196</v>
      </c>
      <c r="T11" s="37">
        <v>812</v>
      </c>
      <c r="U11" s="31" t="s">
        <v>336</v>
      </c>
      <c r="V11" s="35">
        <v>135</v>
      </c>
      <c r="W11" s="35">
        <v>90</v>
      </c>
      <c r="X11" s="35">
        <v>110</v>
      </c>
      <c r="Y11" s="31" t="s">
        <v>337</v>
      </c>
      <c r="Z11" s="31" t="s">
        <v>339</v>
      </c>
      <c r="AA11" s="38"/>
      <c r="AB11" s="31" t="s">
        <v>335</v>
      </c>
      <c r="AC11" s="39"/>
      <c r="AD11" s="37"/>
      <c r="AE11" s="31" t="s">
        <v>336</v>
      </c>
      <c r="AF11" s="35"/>
      <c r="AG11" s="35"/>
      <c r="AH11" s="35"/>
      <c r="AI11" s="31" t="s">
        <v>337</v>
      </c>
      <c r="AJ11" s="31" t="s">
        <v>340</v>
      </c>
      <c r="AK11" s="35">
        <v>480</v>
      </c>
      <c r="AL11" s="31" t="s">
        <v>335</v>
      </c>
      <c r="AM11" s="31" t="s">
        <v>341</v>
      </c>
      <c r="AN11" s="35">
        <v>4800</v>
      </c>
      <c r="AO11" s="31" t="s">
        <v>335</v>
      </c>
      <c r="AP11" s="35" t="s">
        <v>342</v>
      </c>
      <c r="AQ11" s="35">
        <v>23</v>
      </c>
      <c r="AR11" s="35">
        <v>1</v>
      </c>
      <c r="AS11" s="35" t="s">
        <v>338</v>
      </c>
      <c r="AT11" s="35">
        <v>2</v>
      </c>
      <c r="AU11" s="40">
        <v>1.5</v>
      </c>
      <c r="AV11" s="35">
        <v>125</v>
      </c>
      <c r="AW11" s="35" t="s">
        <v>357</v>
      </c>
      <c r="AX11" s="41">
        <v>0</v>
      </c>
      <c r="AY11" s="41">
        <v>0</v>
      </c>
      <c r="AZ11" s="42">
        <v>2202991519</v>
      </c>
    </row>
    <row r="12" spans="2:52" x14ac:dyDescent="0.15">
      <c r="B12" s="30" t="s">
        <v>361</v>
      </c>
      <c r="C12" s="30" t="s">
        <v>362</v>
      </c>
      <c r="D12" s="30" t="s">
        <v>363</v>
      </c>
      <c r="E12" s="30" t="s">
        <v>355</v>
      </c>
      <c r="F12" s="30" t="s">
        <v>356</v>
      </c>
      <c r="G12" s="31" t="s">
        <v>335</v>
      </c>
      <c r="H12" s="32">
        <v>5060455490264</v>
      </c>
      <c r="I12" s="33">
        <f t="shared" si="0"/>
        <v>135</v>
      </c>
      <c r="J12" s="33">
        <v>125</v>
      </c>
      <c r="K12" s="31" t="s">
        <v>336</v>
      </c>
      <c r="L12" s="34">
        <v>45</v>
      </c>
      <c r="M12" s="34">
        <v>45</v>
      </c>
      <c r="N12" s="34">
        <v>110</v>
      </c>
      <c r="O12" s="31" t="s">
        <v>337</v>
      </c>
      <c r="P12" s="31" t="s">
        <v>338</v>
      </c>
      <c r="Q12" s="35">
        <v>6</v>
      </c>
      <c r="R12" s="31" t="s">
        <v>335</v>
      </c>
      <c r="S12" s="36">
        <v>5060455490271</v>
      </c>
      <c r="T12" s="37">
        <v>812</v>
      </c>
      <c r="U12" s="31" t="s">
        <v>336</v>
      </c>
      <c r="V12" s="35">
        <v>135</v>
      </c>
      <c r="W12" s="35">
        <v>90</v>
      </c>
      <c r="X12" s="35">
        <v>110</v>
      </c>
      <c r="Y12" s="31" t="s">
        <v>337</v>
      </c>
      <c r="Z12" s="31" t="s">
        <v>339</v>
      </c>
      <c r="AA12" s="38"/>
      <c r="AB12" s="31" t="s">
        <v>335</v>
      </c>
      <c r="AC12" s="39"/>
      <c r="AD12" s="37"/>
      <c r="AE12" s="31" t="s">
        <v>336</v>
      </c>
      <c r="AF12" s="35"/>
      <c r="AG12" s="35"/>
      <c r="AH12" s="35"/>
      <c r="AI12" s="31" t="s">
        <v>337</v>
      </c>
      <c r="AJ12" s="31" t="s">
        <v>340</v>
      </c>
      <c r="AK12" s="35">
        <v>480</v>
      </c>
      <c r="AL12" s="31" t="s">
        <v>335</v>
      </c>
      <c r="AM12" s="31" t="s">
        <v>341</v>
      </c>
      <c r="AN12" s="35">
        <v>4800</v>
      </c>
      <c r="AO12" s="31" t="s">
        <v>335</v>
      </c>
      <c r="AP12" s="35" t="s">
        <v>342</v>
      </c>
      <c r="AQ12" s="35">
        <v>23</v>
      </c>
      <c r="AR12" s="35">
        <v>1</v>
      </c>
      <c r="AS12" s="35" t="s">
        <v>338</v>
      </c>
      <c r="AT12" s="35">
        <v>2</v>
      </c>
      <c r="AU12" s="40">
        <v>1.5</v>
      </c>
      <c r="AV12" s="35">
        <v>125</v>
      </c>
      <c r="AW12" s="35" t="s">
        <v>357</v>
      </c>
      <c r="AX12" s="41">
        <v>0</v>
      </c>
      <c r="AY12" s="41">
        <v>0</v>
      </c>
      <c r="AZ12" s="42">
        <v>2202991599</v>
      </c>
    </row>
    <row r="13" spans="2:52" x14ac:dyDescent="0.15">
      <c r="B13" s="30"/>
      <c r="C13" s="30"/>
      <c r="D13" s="30"/>
      <c r="E13" s="30"/>
      <c r="F13" s="30"/>
      <c r="G13" s="31"/>
      <c r="H13" s="32"/>
      <c r="I13" s="33"/>
      <c r="J13" s="33"/>
      <c r="K13" s="31"/>
      <c r="L13" s="34"/>
      <c r="M13" s="34"/>
      <c r="N13" s="34"/>
      <c r="O13" s="31"/>
      <c r="P13" s="31"/>
      <c r="Q13" s="35"/>
      <c r="R13" s="31"/>
      <c r="S13" s="36"/>
      <c r="T13" s="37"/>
      <c r="U13" s="31"/>
      <c r="V13" s="35"/>
      <c r="W13" s="35"/>
      <c r="X13" s="35"/>
      <c r="Y13" s="31"/>
      <c r="Z13" s="31"/>
      <c r="AA13" s="38"/>
      <c r="AB13" s="31"/>
      <c r="AC13" s="39"/>
      <c r="AD13" s="37"/>
      <c r="AE13" s="31"/>
      <c r="AF13" s="35"/>
      <c r="AG13" s="35"/>
      <c r="AH13" s="35"/>
      <c r="AI13" s="31"/>
      <c r="AJ13" s="31"/>
      <c r="AK13" s="35"/>
      <c r="AL13" s="31"/>
      <c r="AM13" s="31"/>
      <c r="AN13" s="35"/>
      <c r="AO13" s="31"/>
      <c r="AP13" s="35"/>
      <c r="AQ13" s="35"/>
      <c r="AR13" s="35"/>
      <c r="AS13" s="35"/>
      <c r="AT13" s="35"/>
      <c r="AU13" s="40"/>
      <c r="AV13" s="35"/>
      <c r="AW13" s="35"/>
      <c r="AX13" s="41"/>
      <c r="AY13" s="41"/>
      <c r="AZ13" s="42"/>
    </row>
    <row r="14" spans="2:52" x14ac:dyDescent="0.15">
      <c r="B14" s="30" t="s">
        <v>364</v>
      </c>
      <c r="C14" s="30" t="s">
        <v>365</v>
      </c>
      <c r="D14" s="30" t="s">
        <v>366</v>
      </c>
      <c r="E14" s="30" t="s">
        <v>367</v>
      </c>
      <c r="F14" s="30" t="s">
        <v>356</v>
      </c>
      <c r="G14" s="31" t="s">
        <v>335</v>
      </c>
      <c r="H14" s="32"/>
      <c r="I14" s="33">
        <f>J14+10</f>
        <v>135</v>
      </c>
      <c r="J14" s="33">
        <v>125</v>
      </c>
      <c r="K14" s="31" t="s">
        <v>336</v>
      </c>
      <c r="L14" s="34">
        <v>45</v>
      </c>
      <c r="M14" s="34">
        <v>45</v>
      </c>
      <c r="N14" s="34">
        <v>110</v>
      </c>
      <c r="O14" s="31" t="s">
        <v>337</v>
      </c>
      <c r="P14" s="31" t="s">
        <v>338</v>
      </c>
      <c r="Q14" s="35">
        <v>14</v>
      </c>
      <c r="R14" s="31" t="s">
        <v>335</v>
      </c>
      <c r="S14" s="36"/>
      <c r="T14" s="37"/>
      <c r="U14" s="31" t="s">
        <v>336</v>
      </c>
      <c r="V14" s="35"/>
      <c r="W14" s="35"/>
      <c r="X14" s="35"/>
      <c r="Y14" s="31" t="s">
        <v>337</v>
      </c>
      <c r="Z14" s="31" t="s">
        <v>339</v>
      </c>
      <c r="AA14" s="38"/>
      <c r="AB14" s="31" t="s">
        <v>335</v>
      </c>
      <c r="AC14" s="39"/>
      <c r="AD14" s="37"/>
      <c r="AE14" s="31" t="s">
        <v>336</v>
      </c>
      <c r="AF14" s="35"/>
      <c r="AG14" s="35"/>
      <c r="AH14" s="35"/>
      <c r="AI14" s="31" t="s">
        <v>337</v>
      </c>
      <c r="AJ14" s="31" t="s">
        <v>340</v>
      </c>
      <c r="AK14" s="35">
        <v>480</v>
      </c>
      <c r="AL14" s="31" t="s">
        <v>335</v>
      </c>
      <c r="AM14" s="31" t="s">
        <v>341</v>
      </c>
      <c r="AN14" s="35">
        <v>4800</v>
      </c>
      <c r="AO14" s="31" t="s">
        <v>335</v>
      </c>
      <c r="AP14" s="35" t="s">
        <v>342</v>
      </c>
      <c r="AQ14" s="35">
        <v>23</v>
      </c>
      <c r="AR14" s="35">
        <v>1</v>
      </c>
      <c r="AS14" s="35" t="s">
        <v>338</v>
      </c>
      <c r="AT14" s="35">
        <v>2</v>
      </c>
      <c r="AU14" s="40">
        <v>1.5</v>
      </c>
      <c r="AV14" s="35">
        <v>125</v>
      </c>
      <c r="AW14" s="35" t="s">
        <v>357</v>
      </c>
      <c r="AX14" s="41">
        <v>0</v>
      </c>
      <c r="AY14" s="41">
        <v>0</v>
      </c>
      <c r="AZ14" s="42">
        <v>2202991519</v>
      </c>
    </row>
    <row r="15" spans="2:52" x14ac:dyDescent="0.15">
      <c r="B15" s="30" t="s">
        <v>368</v>
      </c>
      <c r="C15" s="30" t="s">
        <v>369</v>
      </c>
      <c r="D15" s="30" t="s">
        <v>370</v>
      </c>
      <c r="E15" s="30" t="s">
        <v>367</v>
      </c>
      <c r="F15" s="30" t="s">
        <v>371</v>
      </c>
      <c r="G15" s="31" t="s">
        <v>335</v>
      </c>
      <c r="H15" s="32"/>
      <c r="I15" s="43">
        <f>J15+10</f>
        <v>520</v>
      </c>
      <c r="J15" s="43">
        <v>510</v>
      </c>
      <c r="K15" s="31" t="s">
        <v>336</v>
      </c>
      <c r="L15" s="44">
        <v>65</v>
      </c>
      <c r="M15" s="44">
        <v>65</v>
      </c>
      <c r="N15" s="44">
        <v>198</v>
      </c>
      <c r="O15" s="31" t="s">
        <v>337</v>
      </c>
      <c r="P15" s="31" t="s">
        <v>338</v>
      </c>
      <c r="Q15" s="35">
        <v>9</v>
      </c>
      <c r="R15" s="31" t="s">
        <v>335</v>
      </c>
      <c r="S15" s="36"/>
      <c r="T15" s="37"/>
      <c r="U15" s="31" t="s">
        <v>336</v>
      </c>
      <c r="V15" s="35"/>
      <c r="W15" s="35"/>
      <c r="X15" s="35"/>
      <c r="Y15" s="31" t="s">
        <v>337</v>
      </c>
      <c r="Z15" s="31" t="s">
        <v>339</v>
      </c>
      <c r="AA15" s="38"/>
      <c r="AB15" s="31" t="s">
        <v>335</v>
      </c>
      <c r="AC15" s="39"/>
      <c r="AD15" s="37"/>
      <c r="AE15" s="31" t="s">
        <v>336</v>
      </c>
      <c r="AF15" s="35"/>
      <c r="AG15" s="35"/>
      <c r="AH15" s="35"/>
      <c r="AI15" s="31" t="s">
        <v>337</v>
      </c>
      <c r="AJ15" s="31" t="s">
        <v>340</v>
      </c>
      <c r="AK15" s="35">
        <v>270</v>
      </c>
      <c r="AL15" s="31" t="s">
        <v>335</v>
      </c>
      <c r="AM15" s="31" t="s">
        <v>341</v>
      </c>
      <c r="AN15" s="35">
        <v>1620</v>
      </c>
      <c r="AO15" s="31" t="s">
        <v>335</v>
      </c>
      <c r="AP15" s="35" t="s">
        <v>342</v>
      </c>
      <c r="AQ15" s="35">
        <v>23</v>
      </c>
      <c r="AR15" s="35">
        <v>1</v>
      </c>
      <c r="AS15" s="35" t="s">
        <v>338</v>
      </c>
      <c r="AT15" s="35">
        <v>2</v>
      </c>
      <c r="AU15" s="40">
        <v>3.6</v>
      </c>
      <c r="AV15" s="35">
        <v>510</v>
      </c>
      <c r="AW15" s="35" t="s">
        <v>357</v>
      </c>
      <c r="AX15" s="41">
        <v>0</v>
      </c>
      <c r="AY15" s="41">
        <v>0</v>
      </c>
      <c r="AZ15" s="42">
        <v>2202991519</v>
      </c>
    </row>
    <row r="16" spans="2:52" x14ac:dyDescent="0.15">
      <c r="B16" s="30" t="s">
        <v>372</v>
      </c>
      <c r="C16" s="30" t="s">
        <v>373</v>
      </c>
      <c r="D16" s="30" t="s">
        <v>366</v>
      </c>
      <c r="E16" s="30" t="s">
        <v>355</v>
      </c>
      <c r="F16" s="30" t="s">
        <v>356</v>
      </c>
      <c r="G16" s="31" t="s">
        <v>335</v>
      </c>
      <c r="H16" s="32">
        <v>5060455490547</v>
      </c>
      <c r="I16" s="33">
        <f>J16+10</f>
        <v>135</v>
      </c>
      <c r="J16" s="33">
        <v>125</v>
      </c>
      <c r="K16" s="31" t="s">
        <v>336</v>
      </c>
      <c r="L16" s="44">
        <v>45</v>
      </c>
      <c r="M16" s="44">
        <v>45</v>
      </c>
      <c r="N16" s="44">
        <v>110</v>
      </c>
      <c r="O16" s="31" t="s">
        <v>337</v>
      </c>
      <c r="P16" s="31" t="s">
        <v>338</v>
      </c>
      <c r="Q16" s="35">
        <v>6</v>
      </c>
      <c r="R16" s="31" t="s">
        <v>335</v>
      </c>
      <c r="S16" s="36">
        <v>5060455490554</v>
      </c>
      <c r="T16" s="37">
        <v>812</v>
      </c>
      <c r="U16" s="31" t="s">
        <v>336</v>
      </c>
      <c r="V16" s="35">
        <v>135</v>
      </c>
      <c r="W16" s="35">
        <v>90</v>
      </c>
      <c r="X16" s="35">
        <v>110</v>
      </c>
      <c r="Y16" s="31" t="s">
        <v>337</v>
      </c>
      <c r="Z16" s="31" t="s">
        <v>339</v>
      </c>
      <c r="AA16" s="38"/>
      <c r="AB16" s="31" t="s">
        <v>335</v>
      </c>
      <c r="AC16" s="39"/>
      <c r="AD16" s="37"/>
      <c r="AE16" s="31" t="s">
        <v>336</v>
      </c>
      <c r="AF16" s="35"/>
      <c r="AG16" s="35"/>
      <c r="AH16" s="35"/>
      <c r="AI16" s="31" t="s">
        <v>337</v>
      </c>
      <c r="AJ16" s="31" t="s">
        <v>340</v>
      </c>
      <c r="AK16" s="35">
        <v>480</v>
      </c>
      <c r="AL16" s="31" t="s">
        <v>335</v>
      </c>
      <c r="AM16" s="31" t="s">
        <v>341</v>
      </c>
      <c r="AN16" s="35">
        <v>4800</v>
      </c>
      <c r="AO16" s="31" t="s">
        <v>335</v>
      </c>
      <c r="AP16" s="35" t="s">
        <v>342</v>
      </c>
      <c r="AQ16" s="35">
        <v>23</v>
      </c>
      <c r="AR16" s="35">
        <v>1</v>
      </c>
      <c r="AS16" s="35" t="s">
        <v>338</v>
      </c>
      <c r="AT16" s="35">
        <v>2</v>
      </c>
      <c r="AU16" s="40">
        <v>1.5</v>
      </c>
      <c r="AV16" s="35">
        <v>125</v>
      </c>
      <c r="AW16" s="35" t="s">
        <v>357</v>
      </c>
      <c r="AX16" s="41">
        <v>0</v>
      </c>
      <c r="AY16" s="41">
        <v>0</v>
      </c>
      <c r="AZ16" s="42">
        <v>2202991519</v>
      </c>
    </row>
    <row r="17" spans="2:52" x14ac:dyDescent="0.15">
      <c r="B17" s="30" t="s">
        <v>374</v>
      </c>
      <c r="C17" s="30" t="s">
        <v>375</v>
      </c>
      <c r="D17" s="30" t="s">
        <v>370</v>
      </c>
      <c r="E17" s="30" t="s">
        <v>355</v>
      </c>
      <c r="F17" s="30" t="s">
        <v>371</v>
      </c>
      <c r="G17" s="31" t="s">
        <v>335</v>
      </c>
      <c r="H17" s="32">
        <v>5060455490585</v>
      </c>
      <c r="I17" s="43">
        <f>J17+10</f>
        <v>520</v>
      </c>
      <c r="J17" s="43">
        <v>510</v>
      </c>
      <c r="K17" s="31" t="s">
        <v>336</v>
      </c>
      <c r="L17" s="44">
        <v>65</v>
      </c>
      <c r="M17" s="44">
        <v>65</v>
      </c>
      <c r="N17" s="44">
        <v>198</v>
      </c>
      <c r="O17" s="31" t="s">
        <v>337</v>
      </c>
      <c r="P17" s="31" t="s">
        <v>338</v>
      </c>
      <c r="Q17" s="35">
        <v>6</v>
      </c>
      <c r="R17" s="31" t="s">
        <v>335</v>
      </c>
      <c r="S17" s="36">
        <v>5060455490592</v>
      </c>
      <c r="T17" s="37">
        <v>3120</v>
      </c>
      <c r="U17" s="31" t="s">
        <v>336</v>
      </c>
      <c r="V17" s="35">
        <v>191</v>
      </c>
      <c r="W17" s="35">
        <v>128</v>
      </c>
      <c r="X17" s="35">
        <v>195</v>
      </c>
      <c r="Y17" s="31" t="s">
        <v>337</v>
      </c>
      <c r="Z17" s="31" t="s">
        <v>339</v>
      </c>
      <c r="AA17" s="38"/>
      <c r="AB17" s="31" t="s">
        <v>335</v>
      </c>
      <c r="AC17" s="39"/>
      <c r="AD17" s="37"/>
      <c r="AE17" s="31" t="s">
        <v>336</v>
      </c>
      <c r="AF17" s="35"/>
      <c r="AG17" s="35"/>
      <c r="AH17" s="35"/>
      <c r="AI17" s="31" t="s">
        <v>337</v>
      </c>
      <c r="AJ17" s="31" t="s">
        <v>340</v>
      </c>
      <c r="AK17" s="35">
        <v>270</v>
      </c>
      <c r="AL17" s="31" t="s">
        <v>335</v>
      </c>
      <c r="AM17" s="31" t="s">
        <v>341</v>
      </c>
      <c r="AN17" s="35">
        <v>1620</v>
      </c>
      <c r="AO17" s="31" t="s">
        <v>335</v>
      </c>
      <c r="AP17" s="35" t="s">
        <v>342</v>
      </c>
      <c r="AQ17" s="35">
        <v>23</v>
      </c>
      <c r="AR17" s="35">
        <v>1</v>
      </c>
      <c r="AS17" s="35" t="s">
        <v>338</v>
      </c>
      <c r="AT17" s="35">
        <v>2</v>
      </c>
      <c r="AU17" s="40">
        <v>3.6</v>
      </c>
      <c r="AV17" s="35">
        <v>510</v>
      </c>
      <c r="AW17" s="35" t="s">
        <v>357</v>
      </c>
      <c r="AX17" s="41">
        <v>0</v>
      </c>
      <c r="AY17" s="41">
        <v>0</v>
      </c>
      <c r="AZ17" s="42">
        <v>2202991519</v>
      </c>
    </row>
    <row r="18" spans="2:52" x14ac:dyDescent="0.15">
      <c r="B18" s="30" t="s">
        <v>376</v>
      </c>
      <c r="C18" s="30" t="s">
        <v>377</v>
      </c>
      <c r="D18" s="30" t="s">
        <v>354</v>
      </c>
      <c r="E18" s="30" t="s">
        <v>367</v>
      </c>
      <c r="F18" s="30" t="s">
        <v>356</v>
      </c>
      <c r="G18" s="31" t="s">
        <v>335</v>
      </c>
      <c r="H18" s="32"/>
      <c r="I18" s="33">
        <f>J18+10</f>
        <v>135</v>
      </c>
      <c r="J18" s="33">
        <v>125</v>
      </c>
      <c r="K18" s="31" t="s">
        <v>336</v>
      </c>
      <c r="L18" s="44">
        <v>45</v>
      </c>
      <c r="M18" s="44">
        <v>45</v>
      </c>
      <c r="N18" s="44">
        <v>110</v>
      </c>
      <c r="O18" s="31" t="s">
        <v>337</v>
      </c>
      <c r="P18" s="31" t="s">
        <v>338</v>
      </c>
      <c r="Q18" s="35">
        <v>14</v>
      </c>
      <c r="R18" s="31" t="s">
        <v>335</v>
      </c>
      <c r="S18" s="36"/>
      <c r="T18" s="37"/>
      <c r="U18" s="31" t="s">
        <v>336</v>
      </c>
      <c r="V18" s="35"/>
      <c r="W18" s="35"/>
      <c r="X18" s="35"/>
      <c r="Y18" s="31" t="s">
        <v>337</v>
      </c>
      <c r="Z18" s="31" t="s">
        <v>339</v>
      </c>
      <c r="AA18" s="38"/>
      <c r="AB18" s="31" t="s">
        <v>335</v>
      </c>
      <c r="AC18" s="39"/>
      <c r="AD18" s="37"/>
      <c r="AE18" s="31" t="s">
        <v>336</v>
      </c>
      <c r="AF18" s="35"/>
      <c r="AG18" s="35"/>
      <c r="AH18" s="35"/>
      <c r="AI18" s="31" t="s">
        <v>337</v>
      </c>
      <c r="AJ18" s="31" t="s">
        <v>340</v>
      </c>
      <c r="AK18" s="35">
        <v>480</v>
      </c>
      <c r="AL18" s="31" t="s">
        <v>335</v>
      </c>
      <c r="AM18" s="31" t="s">
        <v>341</v>
      </c>
      <c r="AN18" s="35">
        <v>4800</v>
      </c>
      <c r="AO18" s="31" t="s">
        <v>335</v>
      </c>
      <c r="AP18" s="35" t="s">
        <v>342</v>
      </c>
      <c r="AQ18" s="35">
        <v>23</v>
      </c>
      <c r="AR18" s="35">
        <v>1</v>
      </c>
      <c r="AS18" s="35" t="s">
        <v>338</v>
      </c>
      <c r="AT18" s="35">
        <v>2</v>
      </c>
      <c r="AU18" s="40">
        <v>1.5</v>
      </c>
      <c r="AV18" s="35">
        <v>125</v>
      </c>
      <c r="AW18" s="35" t="s">
        <v>357</v>
      </c>
      <c r="AX18" s="41">
        <v>0</v>
      </c>
      <c r="AY18" s="41">
        <v>0</v>
      </c>
      <c r="AZ18" s="42">
        <v>2202991519</v>
      </c>
    </row>
    <row r="19" spans="2:52" x14ac:dyDescent="0.15">
      <c r="B19" s="30" t="s">
        <v>378</v>
      </c>
      <c r="C19" s="30" t="s">
        <v>379</v>
      </c>
      <c r="D19" s="30" t="s">
        <v>380</v>
      </c>
      <c r="E19" s="30" t="s">
        <v>367</v>
      </c>
      <c r="F19" s="30" t="s">
        <v>371</v>
      </c>
      <c r="G19" s="31" t="s">
        <v>335</v>
      </c>
      <c r="H19" s="32"/>
      <c r="I19" s="43">
        <f t="shared" ref="I19:I20" si="1">J19+10</f>
        <v>520</v>
      </c>
      <c r="J19" s="43">
        <v>510</v>
      </c>
      <c r="K19" s="31" t="s">
        <v>336</v>
      </c>
      <c r="L19" s="44">
        <v>65</v>
      </c>
      <c r="M19" s="44">
        <v>65</v>
      </c>
      <c r="N19" s="44">
        <v>198</v>
      </c>
      <c r="O19" s="31" t="s">
        <v>337</v>
      </c>
      <c r="P19" s="31" t="s">
        <v>338</v>
      </c>
      <c r="Q19" s="35">
        <v>9</v>
      </c>
      <c r="R19" s="31" t="s">
        <v>335</v>
      </c>
      <c r="S19" s="36"/>
      <c r="T19" s="37"/>
      <c r="U19" s="31" t="s">
        <v>336</v>
      </c>
      <c r="V19" s="35"/>
      <c r="W19" s="35"/>
      <c r="Y19" s="31" t="s">
        <v>337</v>
      </c>
      <c r="Z19" s="31" t="s">
        <v>339</v>
      </c>
      <c r="AA19" s="38"/>
      <c r="AB19" s="31" t="s">
        <v>335</v>
      </c>
      <c r="AC19" s="39"/>
      <c r="AD19" s="37"/>
      <c r="AE19" s="31" t="s">
        <v>336</v>
      </c>
      <c r="AF19" s="35"/>
      <c r="AG19" s="35"/>
      <c r="AH19" s="35"/>
      <c r="AI19" s="31" t="s">
        <v>337</v>
      </c>
      <c r="AJ19" s="31" t="s">
        <v>340</v>
      </c>
      <c r="AK19" s="35">
        <v>270</v>
      </c>
      <c r="AL19" s="31" t="s">
        <v>335</v>
      </c>
      <c r="AM19" s="31" t="s">
        <v>341</v>
      </c>
      <c r="AN19" s="35">
        <v>1620</v>
      </c>
      <c r="AO19" s="31" t="s">
        <v>335</v>
      </c>
      <c r="AP19" s="35" t="s">
        <v>342</v>
      </c>
      <c r="AQ19" s="35">
        <v>23</v>
      </c>
      <c r="AR19" s="35">
        <v>1</v>
      </c>
      <c r="AS19" s="35" t="s">
        <v>338</v>
      </c>
      <c r="AT19" s="35">
        <v>2</v>
      </c>
      <c r="AU19" s="40">
        <v>3.6</v>
      </c>
      <c r="AV19" s="35">
        <v>510</v>
      </c>
      <c r="AW19" s="35" t="s">
        <v>357</v>
      </c>
      <c r="AX19" s="41">
        <v>0</v>
      </c>
      <c r="AY19" s="41">
        <v>0</v>
      </c>
      <c r="AZ19" s="42">
        <v>2202991519</v>
      </c>
    </row>
    <row r="20" spans="2:52" x14ac:dyDescent="0.15">
      <c r="B20" s="30" t="s">
        <v>381</v>
      </c>
      <c r="C20" s="30" t="s">
        <v>382</v>
      </c>
      <c r="D20" s="30" t="s">
        <v>380</v>
      </c>
      <c r="E20" s="30" t="s">
        <v>355</v>
      </c>
      <c r="F20" s="30" t="s">
        <v>371</v>
      </c>
      <c r="G20" s="31" t="s">
        <v>335</v>
      </c>
      <c r="H20" s="32">
        <v>5060455490387</v>
      </c>
      <c r="I20" s="43">
        <f t="shared" si="1"/>
        <v>520</v>
      </c>
      <c r="J20" s="43">
        <v>510</v>
      </c>
      <c r="K20" s="31" t="s">
        <v>336</v>
      </c>
      <c r="L20" s="44">
        <v>65</v>
      </c>
      <c r="M20" s="44">
        <v>65</v>
      </c>
      <c r="N20" s="44">
        <v>198</v>
      </c>
      <c r="O20" s="31" t="s">
        <v>337</v>
      </c>
      <c r="P20" s="31" t="s">
        <v>338</v>
      </c>
      <c r="Q20" s="35">
        <v>6</v>
      </c>
      <c r="R20" s="31" t="s">
        <v>335</v>
      </c>
      <c r="S20" s="36">
        <v>5060455490394</v>
      </c>
      <c r="T20" s="37">
        <v>3120</v>
      </c>
      <c r="U20" s="31" t="s">
        <v>336</v>
      </c>
      <c r="V20" s="35">
        <v>191</v>
      </c>
      <c r="W20" s="35">
        <v>128</v>
      </c>
      <c r="X20" s="35">
        <v>195</v>
      </c>
      <c r="Y20" s="31" t="s">
        <v>337</v>
      </c>
      <c r="Z20" s="31" t="s">
        <v>339</v>
      </c>
      <c r="AA20" s="38"/>
      <c r="AB20" s="31" t="s">
        <v>335</v>
      </c>
      <c r="AC20" s="39"/>
      <c r="AD20" s="37"/>
      <c r="AE20" s="31" t="s">
        <v>336</v>
      </c>
      <c r="AF20" s="35"/>
      <c r="AG20" s="35"/>
      <c r="AH20" s="35"/>
      <c r="AI20" s="31" t="s">
        <v>337</v>
      </c>
      <c r="AJ20" s="31" t="s">
        <v>340</v>
      </c>
      <c r="AK20" s="35">
        <v>270</v>
      </c>
      <c r="AL20" s="31" t="s">
        <v>335</v>
      </c>
      <c r="AM20" s="31" t="s">
        <v>341</v>
      </c>
      <c r="AN20" s="35">
        <v>1620</v>
      </c>
      <c r="AO20" s="31" t="s">
        <v>335</v>
      </c>
      <c r="AP20" s="35" t="s">
        <v>342</v>
      </c>
      <c r="AQ20" s="35">
        <v>23</v>
      </c>
      <c r="AR20" s="35">
        <v>1</v>
      </c>
      <c r="AS20" s="35" t="s">
        <v>338</v>
      </c>
      <c r="AT20" s="35">
        <v>2</v>
      </c>
      <c r="AU20" s="40">
        <v>3.6</v>
      </c>
      <c r="AV20" s="35">
        <v>510</v>
      </c>
      <c r="AW20" s="35" t="s">
        <v>357</v>
      </c>
      <c r="AX20" s="41">
        <v>0</v>
      </c>
      <c r="AY20" s="41">
        <v>0</v>
      </c>
      <c r="AZ20" s="42">
        <v>2202991519</v>
      </c>
    </row>
    <row r="21" spans="2:52" x14ac:dyDescent="0.15">
      <c r="B21" s="30" t="s">
        <v>383</v>
      </c>
      <c r="C21" s="30" t="s">
        <v>384</v>
      </c>
      <c r="D21" s="30" t="s">
        <v>385</v>
      </c>
      <c r="E21" s="30" t="s">
        <v>367</v>
      </c>
      <c r="F21" s="30" t="s">
        <v>356</v>
      </c>
      <c r="G21" s="31" t="s">
        <v>335</v>
      </c>
      <c r="H21" s="32"/>
      <c r="I21" s="33">
        <f>J21+10</f>
        <v>135</v>
      </c>
      <c r="J21" s="33">
        <v>125</v>
      </c>
      <c r="K21" s="31" t="s">
        <v>336</v>
      </c>
      <c r="L21" s="44">
        <v>45</v>
      </c>
      <c r="M21" s="44">
        <v>45</v>
      </c>
      <c r="N21" s="44">
        <v>110</v>
      </c>
      <c r="O21" s="31" t="s">
        <v>337</v>
      </c>
      <c r="P21" s="31" t="s">
        <v>338</v>
      </c>
      <c r="Q21" s="35">
        <v>14</v>
      </c>
      <c r="R21" s="31" t="s">
        <v>335</v>
      </c>
      <c r="S21" s="36"/>
      <c r="T21" s="37"/>
      <c r="U21" s="31" t="s">
        <v>336</v>
      </c>
      <c r="V21" s="35"/>
      <c r="W21" s="35"/>
      <c r="X21" s="35"/>
      <c r="Y21" s="31" t="s">
        <v>337</v>
      </c>
      <c r="Z21" s="31" t="s">
        <v>339</v>
      </c>
      <c r="AA21" s="38"/>
      <c r="AB21" s="31" t="s">
        <v>335</v>
      </c>
      <c r="AC21" s="39"/>
      <c r="AD21" s="37"/>
      <c r="AE21" s="31" t="s">
        <v>336</v>
      </c>
      <c r="AF21" s="35"/>
      <c r="AG21" s="35"/>
      <c r="AH21" s="35"/>
      <c r="AI21" s="31" t="s">
        <v>337</v>
      </c>
      <c r="AJ21" s="31" t="s">
        <v>340</v>
      </c>
      <c r="AK21" s="35">
        <v>480</v>
      </c>
      <c r="AL21" s="31" t="s">
        <v>335</v>
      </c>
      <c r="AM21" s="31" t="s">
        <v>341</v>
      </c>
      <c r="AN21" s="35">
        <v>4800</v>
      </c>
      <c r="AO21" s="31" t="s">
        <v>335</v>
      </c>
      <c r="AP21" s="35" t="s">
        <v>342</v>
      </c>
      <c r="AQ21" s="35">
        <v>23</v>
      </c>
      <c r="AR21" s="35">
        <v>1</v>
      </c>
      <c r="AS21" s="35" t="s">
        <v>338</v>
      </c>
      <c r="AT21" s="35">
        <v>2</v>
      </c>
      <c r="AU21" s="40">
        <v>1.5</v>
      </c>
      <c r="AV21" s="35">
        <v>125</v>
      </c>
      <c r="AW21" s="35" t="s">
        <v>357</v>
      </c>
      <c r="AX21" s="41">
        <v>0</v>
      </c>
      <c r="AY21" s="41">
        <v>0</v>
      </c>
      <c r="AZ21" s="42">
        <v>2202991519</v>
      </c>
    </row>
    <row r="22" spans="2:52" x14ac:dyDescent="0.15">
      <c r="B22" s="30" t="s">
        <v>386</v>
      </c>
      <c r="C22" s="30" t="s">
        <v>387</v>
      </c>
      <c r="D22" s="30" t="s">
        <v>388</v>
      </c>
      <c r="E22" s="30" t="s">
        <v>367</v>
      </c>
      <c r="F22" s="30" t="s">
        <v>371</v>
      </c>
      <c r="G22" s="31" t="s">
        <v>335</v>
      </c>
      <c r="H22" s="32"/>
      <c r="I22" s="43">
        <f>J22+10</f>
        <v>520</v>
      </c>
      <c r="J22" s="43">
        <v>510</v>
      </c>
      <c r="K22" s="31" t="s">
        <v>336</v>
      </c>
      <c r="L22" s="44">
        <v>65</v>
      </c>
      <c r="M22" s="44">
        <v>65</v>
      </c>
      <c r="N22" s="44">
        <v>198</v>
      </c>
      <c r="O22" s="31" t="s">
        <v>337</v>
      </c>
      <c r="P22" s="31" t="s">
        <v>338</v>
      </c>
      <c r="Q22" s="35">
        <v>9</v>
      </c>
      <c r="R22" s="31" t="s">
        <v>335</v>
      </c>
      <c r="S22" s="36"/>
      <c r="T22" s="37"/>
      <c r="U22" s="31" t="s">
        <v>336</v>
      </c>
      <c r="V22" s="35"/>
      <c r="W22" s="35"/>
      <c r="X22" s="35"/>
      <c r="Y22" s="31" t="s">
        <v>337</v>
      </c>
      <c r="Z22" s="31" t="s">
        <v>339</v>
      </c>
      <c r="AA22" s="38"/>
      <c r="AB22" s="31" t="s">
        <v>335</v>
      </c>
      <c r="AC22" s="39"/>
      <c r="AD22" s="37"/>
      <c r="AE22" s="31" t="s">
        <v>336</v>
      </c>
      <c r="AF22" s="35"/>
      <c r="AG22" s="35"/>
      <c r="AH22" s="35"/>
      <c r="AI22" s="31" t="s">
        <v>337</v>
      </c>
      <c r="AJ22" s="31" t="s">
        <v>340</v>
      </c>
      <c r="AK22" s="35">
        <v>270</v>
      </c>
      <c r="AL22" s="31" t="s">
        <v>335</v>
      </c>
      <c r="AM22" s="31" t="s">
        <v>341</v>
      </c>
      <c r="AN22" s="35">
        <v>1620</v>
      </c>
      <c r="AO22" s="31" t="s">
        <v>335</v>
      </c>
      <c r="AP22" s="35" t="s">
        <v>342</v>
      </c>
      <c r="AQ22" s="35">
        <v>23</v>
      </c>
      <c r="AR22" s="35">
        <v>1</v>
      </c>
      <c r="AS22" s="35" t="s">
        <v>338</v>
      </c>
      <c r="AT22" s="35">
        <v>2</v>
      </c>
      <c r="AU22" s="40">
        <v>3.6</v>
      </c>
      <c r="AV22" s="35">
        <v>510</v>
      </c>
      <c r="AW22" s="35" t="s">
        <v>357</v>
      </c>
      <c r="AX22" s="41">
        <v>0</v>
      </c>
      <c r="AY22" s="41">
        <v>0</v>
      </c>
      <c r="AZ22" s="42">
        <v>2202991519</v>
      </c>
    </row>
    <row r="23" spans="2:52" x14ac:dyDescent="0.15">
      <c r="B23" s="30" t="s">
        <v>389</v>
      </c>
      <c r="C23" s="30" t="s">
        <v>390</v>
      </c>
      <c r="D23" s="30" t="s">
        <v>363</v>
      </c>
      <c r="E23" s="30" t="s">
        <v>367</v>
      </c>
      <c r="F23" s="30" t="s">
        <v>356</v>
      </c>
      <c r="G23" s="31" t="s">
        <v>335</v>
      </c>
      <c r="H23" s="32"/>
      <c r="I23" s="33">
        <f>J23+10</f>
        <v>135</v>
      </c>
      <c r="J23" s="33">
        <v>125</v>
      </c>
      <c r="K23" s="31" t="s">
        <v>336</v>
      </c>
      <c r="L23" s="44">
        <v>45</v>
      </c>
      <c r="M23" s="44">
        <v>45</v>
      </c>
      <c r="N23" s="44">
        <v>110</v>
      </c>
      <c r="O23" s="31" t="s">
        <v>337</v>
      </c>
      <c r="P23" s="31" t="s">
        <v>338</v>
      </c>
      <c r="Q23" s="35">
        <v>14</v>
      </c>
      <c r="R23" s="31" t="s">
        <v>335</v>
      </c>
      <c r="S23" s="36"/>
      <c r="T23" s="37"/>
      <c r="U23" s="31" t="s">
        <v>336</v>
      </c>
      <c r="V23" s="35"/>
      <c r="W23" s="35"/>
      <c r="X23" s="35"/>
      <c r="Y23" s="31" t="s">
        <v>337</v>
      </c>
      <c r="Z23" s="31" t="s">
        <v>339</v>
      </c>
      <c r="AA23" s="38"/>
      <c r="AB23" s="31" t="s">
        <v>335</v>
      </c>
      <c r="AC23" s="39"/>
      <c r="AD23" s="37"/>
      <c r="AE23" s="31" t="s">
        <v>336</v>
      </c>
      <c r="AF23" s="35"/>
      <c r="AG23" s="35"/>
      <c r="AH23" s="35"/>
      <c r="AI23" s="31" t="s">
        <v>337</v>
      </c>
      <c r="AJ23" s="31" t="s">
        <v>340</v>
      </c>
      <c r="AK23" s="35">
        <v>480</v>
      </c>
      <c r="AL23" s="31" t="s">
        <v>335</v>
      </c>
      <c r="AM23" s="31" t="s">
        <v>341</v>
      </c>
      <c r="AN23" s="35">
        <v>4800</v>
      </c>
      <c r="AO23" s="31" t="s">
        <v>335</v>
      </c>
      <c r="AP23" s="35" t="s">
        <v>342</v>
      </c>
      <c r="AQ23" s="35">
        <v>23</v>
      </c>
      <c r="AR23" s="35">
        <v>1</v>
      </c>
      <c r="AS23" s="35" t="s">
        <v>338</v>
      </c>
      <c r="AT23" s="35">
        <v>2</v>
      </c>
      <c r="AU23" s="40">
        <v>1.5</v>
      </c>
      <c r="AV23" s="35">
        <v>125</v>
      </c>
      <c r="AW23" s="35" t="s">
        <v>357</v>
      </c>
      <c r="AX23" s="41">
        <v>0</v>
      </c>
      <c r="AY23" s="41">
        <v>0</v>
      </c>
      <c r="AZ23" s="42">
        <v>2202991599</v>
      </c>
    </row>
    <row r="24" spans="2:52" x14ac:dyDescent="0.15">
      <c r="B24" s="30" t="s">
        <v>391</v>
      </c>
      <c r="C24" s="30" t="s">
        <v>392</v>
      </c>
      <c r="D24" s="30" t="s">
        <v>393</v>
      </c>
      <c r="E24" s="30" t="s">
        <v>367</v>
      </c>
      <c r="F24" s="30" t="s">
        <v>371</v>
      </c>
      <c r="G24" s="31" t="s">
        <v>335</v>
      </c>
      <c r="H24" s="32"/>
      <c r="I24" s="43">
        <f t="shared" ref="I24" si="2">J24+10</f>
        <v>520</v>
      </c>
      <c r="J24" s="43">
        <v>510</v>
      </c>
      <c r="K24" s="31" t="s">
        <v>336</v>
      </c>
      <c r="L24" s="44">
        <v>65</v>
      </c>
      <c r="M24" s="44">
        <v>65</v>
      </c>
      <c r="N24" s="44">
        <v>198</v>
      </c>
      <c r="O24" s="31" t="s">
        <v>337</v>
      </c>
      <c r="P24" s="31" t="s">
        <v>338</v>
      </c>
      <c r="Q24" s="35">
        <v>9</v>
      </c>
      <c r="R24" s="31" t="s">
        <v>335</v>
      </c>
      <c r="S24" s="36"/>
      <c r="T24" s="37"/>
      <c r="U24" s="31" t="s">
        <v>336</v>
      </c>
      <c r="V24" s="35"/>
      <c r="W24" s="35"/>
      <c r="X24" s="35"/>
      <c r="Y24" s="31" t="s">
        <v>337</v>
      </c>
      <c r="Z24" s="31" t="s">
        <v>339</v>
      </c>
      <c r="AA24" s="38"/>
      <c r="AB24" s="31" t="s">
        <v>335</v>
      </c>
      <c r="AC24" s="39"/>
      <c r="AD24" s="37"/>
      <c r="AE24" s="31" t="s">
        <v>336</v>
      </c>
      <c r="AF24" s="35"/>
      <c r="AG24" s="35"/>
      <c r="AH24" s="35"/>
      <c r="AI24" s="31" t="s">
        <v>337</v>
      </c>
      <c r="AJ24" s="31" t="s">
        <v>340</v>
      </c>
      <c r="AK24" s="35">
        <v>270</v>
      </c>
      <c r="AL24" s="31" t="s">
        <v>335</v>
      </c>
      <c r="AM24" s="31" t="s">
        <v>341</v>
      </c>
      <c r="AN24" s="35">
        <v>1620</v>
      </c>
      <c r="AO24" s="31" t="s">
        <v>335</v>
      </c>
      <c r="AP24" s="35" t="s">
        <v>342</v>
      </c>
      <c r="AQ24" s="35">
        <v>23</v>
      </c>
      <c r="AR24" s="35">
        <v>1</v>
      </c>
      <c r="AS24" s="35" t="s">
        <v>338</v>
      </c>
      <c r="AT24" s="35">
        <v>2</v>
      </c>
      <c r="AU24" s="40">
        <v>3.6</v>
      </c>
      <c r="AV24" s="35">
        <v>510</v>
      </c>
      <c r="AW24" s="35" t="s">
        <v>357</v>
      </c>
      <c r="AX24" s="41">
        <v>0</v>
      </c>
      <c r="AY24" s="41">
        <v>0</v>
      </c>
      <c r="AZ24" s="42">
        <v>2202991599</v>
      </c>
    </row>
    <row r="25" spans="2:52" x14ac:dyDescent="0.15">
      <c r="B25" s="30" t="s">
        <v>394</v>
      </c>
      <c r="C25" s="30" t="s">
        <v>395</v>
      </c>
      <c r="D25" s="30" t="s">
        <v>393</v>
      </c>
      <c r="E25" s="30" t="s">
        <v>355</v>
      </c>
      <c r="F25" s="30" t="s">
        <v>371</v>
      </c>
      <c r="G25" s="31" t="s">
        <v>335</v>
      </c>
      <c r="H25" s="32">
        <v>5060455490349</v>
      </c>
      <c r="I25" s="43">
        <f>J25+10</f>
        <v>520</v>
      </c>
      <c r="J25" s="43">
        <v>510</v>
      </c>
      <c r="K25" s="31" t="s">
        <v>336</v>
      </c>
      <c r="L25" s="44">
        <v>65</v>
      </c>
      <c r="M25" s="44">
        <v>65</v>
      </c>
      <c r="N25" s="44">
        <v>198</v>
      </c>
      <c r="O25" s="31" t="s">
        <v>337</v>
      </c>
      <c r="P25" s="31" t="s">
        <v>338</v>
      </c>
      <c r="Q25" s="35">
        <v>6</v>
      </c>
      <c r="R25" s="31" t="s">
        <v>335</v>
      </c>
      <c r="S25" s="36">
        <v>5060455490356</v>
      </c>
      <c r="T25" s="37">
        <v>3120</v>
      </c>
      <c r="U25" s="31" t="s">
        <v>336</v>
      </c>
      <c r="V25" s="35">
        <v>191</v>
      </c>
      <c r="W25" s="35">
        <v>128</v>
      </c>
      <c r="X25" s="35">
        <v>195</v>
      </c>
      <c r="Y25" s="31" t="s">
        <v>337</v>
      </c>
      <c r="Z25" s="31" t="s">
        <v>339</v>
      </c>
      <c r="AA25" s="38"/>
      <c r="AB25" s="31" t="s">
        <v>335</v>
      </c>
      <c r="AC25" s="39"/>
      <c r="AD25" s="37"/>
      <c r="AE25" s="31" t="s">
        <v>336</v>
      </c>
      <c r="AF25" s="35"/>
      <c r="AG25" s="35"/>
      <c r="AH25" s="35"/>
      <c r="AI25" s="31" t="s">
        <v>337</v>
      </c>
      <c r="AJ25" s="31" t="s">
        <v>340</v>
      </c>
      <c r="AK25" s="35">
        <v>270</v>
      </c>
      <c r="AL25" s="31" t="s">
        <v>335</v>
      </c>
      <c r="AM25" s="31" t="s">
        <v>341</v>
      </c>
      <c r="AN25" s="35">
        <v>1620</v>
      </c>
      <c r="AO25" s="31" t="s">
        <v>335</v>
      </c>
      <c r="AP25" s="35" t="s">
        <v>342</v>
      </c>
      <c r="AQ25" s="35">
        <v>23</v>
      </c>
      <c r="AR25" s="35">
        <v>1</v>
      </c>
      <c r="AS25" s="35" t="s">
        <v>338</v>
      </c>
      <c r="AT25" s="35">
        <v>2</v>
      </c>
      <c r="AU25" s="40">
        <v>3.6</v>
      </c>
      <c r="AV25" s="35">
        <v>510</v>
      </c>
      <c r="AW25" s="35" t="s">
        <v>357</v>
      </c>
      <c r="AX25" s="41">
        <v>0</v>
      </c>
      <c r="AY25" s="41">
        <v>0</v>
      </c>
      <c r="AZ25" s="42">
        <v>2202991599</v>
      </c>
    </row>
    <row r="26" spans="2:52" x14ac:dyDescent="0.15">
      <c r="B26" s="30" t="s">
        <v>396</v>
      </c>
      <c r="C26" s="30" t="s">
        <v>397</v>
      </c>
      <c r="D26" s="30" t="s">
        <v>398</v>
      </c>
      <c r="E26" s="30" t="s">
        <v>367</v>
      </c>
      <c r="F26" s="30" t="s">
        <v>356</v>
      </c>
      <c r="G26" s="31" t="s">
        <v>335</v>
      </c>
      <c r="H26" s="32"/>
      <c r="I26" s="33">
        <f t="shared" ref="I26:I31" si="3">J26+10</f>
        <v>135</v>
      </c>
      <c r="J26" s="33">
        <v>125</v>
      </c>
      <c r="K26" s="31" t="s">
        <v>336</v>
      </c>
      <c r="L26" s="44">
        <v>45</v>
      </c>
      <c r="M26" s="44">
        <v>45</v>
      </c>
      <c r="N26" s="44">
        <v>110</v>
      </c>
      <c r="O26" s="31" t="s">
        <v>337</v>
      </c>
      <c r="P26" s="31" t="s">
        <v>338</v>
      </c>
      <c r="Q26" s="35">
        <v>14</v>
      </c>
      <c r="R26" s="31" t="s">
        <v>335</v>
      </c>
      <c r="S26" s="36"/>
      <c r="T26" s="37"/>
      <c r="U26" s="31" t="s">
        <v>336</v>
      </c>
      <c r="V26" s="35"/>
      <c r="W26" s="35"/>
      <c r="X26" s="35"/>
      <c r="Y26" s="31" t="s">
        <v>337</v>
      </c>
      <c r="Z26" s="31" t="s">
        <v>339</v>
      </c>
      <c r="AA26" s="38"/>
      <c r="AB26" s="31" t="s">
        <v>335</v>
      </c>
      <c r="AC26" s="39"/>
      <c r="AD26" s="37"/>
      <c r="AE26" s="31" t="s">
        <v>336</v>
      </c>
      <c r="AF26" s="35"/>
      <c r="AG26" s="35"/>
      <c r="AH26" s="35"/>
      <c r="AI26" s="31" t="s">
        <v>337</v>
      </c>
      <c r="AJ26" s="31" t="s">
        <v>340</v>
      </c>
      <c r="AK26" s="35">
        <v>480</v>
      </c>
      <c r="AL26" s="31" t="s">
        <v>335</v>
      </c>
      <c r="AM26" s="31" t="s">
        <v>341</v>
      </c>
      <c r="AN26" s="35">
        <v>4800</v>
      </c>
      <c r="AO26" s="31" t="s">
        <v>335</v>
      </c>
      <c r="AP26" s="35" t="s">
        <v>342</v>
      </c>
      <c r="AQ26" s="35">
        <v>23</v>
      </c>
      <c r="AR26" s="35">
        <v>1</v>
      </c>
      <c r="AS26" s="35" t="s">
        <v>338</v>
      </c>
      <c r="AT26" s="35">
        <v>2</v>
      </c>
      <c r="AU26" s="40">
        <v>1.5</v>
      </c>
      <c r="AV26" s="35">
        <v>125</v>
      </c>
      <c r="AW26" s="35" t="s">
        <v>357</v>
      </c>
      <c r="AX26" s="41">
        <v>0</v>
      </c>
      <c r="AY26" s="41">
        <v>0</v>
      </c>
      <c r="AZ26" s="42">
        <v>2202991519</v>
      </c>
    </row>
    <row r="27" spans="2:52" x14ac:dyDescent="0.15">
      <c r="B27" s="30" t="s">
        <v>399</v>
      </c>
      <c r="C27" s="30" t="s">
        <v>400</v>
      </c>
      <c r="D27" s="30" t="s">
        <v>398</v>
      </c>
      <c r="E27" s="30" t="s">
        <v>367</v>
      </c>
      <c r="F27" s="30" t="s">
        <v>356</v>
      </c>
      <c r="G27" s="31" t="s">
        <v>335</v>
      </c>
      <c r="H27" s="32"/>
      <c r="I27" s="33">
        <f t="shared" si="3"/>
        <v>135</v>
      </c>
      <c r="J27" s="33">
        <v>125</v>
      </c>
      <c r="K27" s="31" t="s">
        <v>336</v>
      </c>
      <c r="L27" s="44">
        <v>45</v>
      </c>
      <c r="M27" s="44">
        <v>45</v>
      </c>
      <c r="N27" s="44">
        <v>110</v>
      </c>
      <c r="O27" s="31" t="s">
        <v>337</v>
      </c>
      <c r="P27" s="31" t="s">
        <v>338</v>
      </c>
      <c r="Q27" s="35">
        <v>14</v>
      </c>
      <c r="R27" s="31" t="s">
        <v>335</v>
      </c>
      <c r="S27" s="36"/>
      <c r="T27" s="37"/>
      <c r="U27" s="31" t="s">
        <v>336</v>
      </c>
      <c r="V27" s="35"/>
      <c r="W27" s="35"/>
      <c r="X27" s="35"/>
      <c r="Y27" s="31" t="s">
        <v>337</v>
      </c>
      <c r="Z27" s="31" t="s">
        <v>339</v>
      </c>
      <c r="AA27" s="38"/>
      <c r="AB27" s="31" t="s">
        <v>335</v>
      </c>
      <c r="AC27" s="39"/>
      <c r="AD27" s="37"/>
      <c r="AE27" s="31" t="s">
        <v>336</v>
      </c>
      <c r="AF27" s="35"/>
      <c r="AG27" s="35"/>
      <c r="AH27" s="35"/>
      <c r="AI27" s="31" t="s">
        <v>337</v>
      </c>
      <c r="AJ27" s="31" t="s">
        <v>340</v>
      </c>
      <c r="AK27" s="35">
        <v>480</v>
      </c>
      <c r="AL27" s="31" t="s">
        <v>335</v>
      </c>
      <c r="AM27" s="31" t="s">
        <v>341</v>
      </c>
      <c r="AN27" s="35">
        <v>4800</v>
      </c>
      <c r="AO27" s="31" t="s">
        <v>335</v>
      </c>
      <c r="AP27" s="35" t="s">
        <v>342</v>
      </c>
      <c r="AQ27" s="35">
        <v>23</v>
      </c>
      <c r="AR27" s="35">
        <v>1</v>
      </c>
      <c r="AS27" s="35" t="s">
        <v>338</v>
      </c>
      <c r="AT27" s="35">
        <v>2</v>
      </c>
      <c r="AU27" s="40">
        <v>1.5</v>
      </c>
      <c r="AV27" s="35">
        <v>125</v>
      </c>
      <c r="AW27" s="35" t="s">
        <v>357</v>
      </c>
      <c r="AX27" s="41">
        <v>0</v>
      </c>
      <c r="AY27" s="41">
        <v>0</v>
      </c>
      <c r="AZ27" s="42">
        <v>2202991519</v>
      </c>
    </row>
    <row r="28" spans="2:52" x14ac:dyDescent="0.15">
      <c r="B28" s="30" t="s">
        <v>401</v>
      </c>
      <c r="C28" s="30" t="s">
        <v>402</v>
      </c>
      <c r="D28" s="30" t="s">
        <v>398</v>
      </c>
      <c r="E28" s="30" t="s">
        <v>355</v>
      </c>
      <c r="F28" s="30" t="s">
        <v>356</v>
      </c>
      <c r="G28" s="31" t="s">
        <v>335</v>
      </c>
      <c r="H28" s="32">
        <v>5060455490615</v>
      </c>
      <c r="I28" s="33">
        <f t="shared" si="3"/>
        <v>135</v>
      </c>
      <c r="J28" s="33">
        <v>125</v>
      </c>
      <c r="K28" s="31" t="s">
        <v>336</v>
      </c>
      <c r="L28" s="44">
        <v>45</v>
      </c>
      <c r="M28" s="44">
        <v>45</v>
      </c>
      <c r="N28" s="44">
        <v>110</v>
      </c>
      <c r="O28" s="31" t="s">
        <v>337</v>
      </c>
      <c r="P28" s="31" t="s">
        <v>338</v>
      </c>
      <c r="Q28" s="35">
        <v>6</v>
      </c>
      <c r="R28" s="31" t="s">
        <v>335</v>
      </c>
      <c r="S28" s="36">
        <v>5060455490622</v>
      </c>
      <c r="T28" s="37">
        <v>812</v>
      </c>
      <c r="U28" s="31" t="s">
        <v>336</v>
      </c>
      <c r="V28" s="35">
        <v>135</v>
      </c>
      <c r="W28" s="35">
        <v>90</v>
      </c>
      <c r="X28" s="35">
        <v>110</v>
      </c>
      <c r="Y28" s="31" t="s">
        <v>337</v>
      </c>
      <c r="Z28" s="31" t="s">
        <v>339</v>
      </c>
      <c r="AA28" s="38"/>
      <c r="AB28" s="31" t="s">
        <v>335</v>
      </c>
      <c r="AC28" s="39"/>
      <c r="AD28" s="37"/>
      <c r="AE28" s="31" t="s">
        <v>336</v>
      </c>
      <c r="AF28" s="35"/>
      <c r="AG28" s="35"/>
      <c r="AH28" s="35"/>
      <c r="AI28" s="31" t="s">
        <v>337</v>
      </c>
      <c r="AJ28" s="31" t="s">
        <v>340</v>
      </c>
      <c r="AK28" s="35">
        <v>480</v>
      </c>
      <c r="AL28" s="31" t="s">
        <v>335</v>
      </c>
      <c r="AM28" s="31" t="s">
        <v>341</v>
      </c>
      <c r="AN28" s="35">
        <v>4800</v>
      </c>
      <c r="AO28" s="31" t="s">
        <v>335</v>
      </c>
      <c r="AP28" s="35" t="s">
        <v>342</v>
      </c>
      <c r="AQ28" s="35">
        <v>23</v>
      </c>
      <c r="AR28" s="35">
        <v>1</v>
      </c>
      <c r="AS28" s="35" t="s">
        <v>338</v>
      </c>
      <c r="AT28" s="35">
        <v>2</v>
      </c>
      <c r="AU28" s="40">
        <v>1.5</v>
      </c>
      <c r="AV28" s="35">
        <v>125</v>
      </c>
      <c r="AW28" s="35" t="s">
        <v>357</v>
      </c>
      <c r="AX28" s="41">
        <v>0</v>
      </c>
      <c r="AY28" s="41">
        <v>0</v>
      </c>
      <c r="AZ28" s="42">
        <v>2202991519</v>
      </c>
    </row>
    <row r="29" spans="2:52" x14ac:dyDescent="0.15">
      <c r="B29" s="30" t="s">
        <v>403</v>
      </c>
      <c r="C29" s="30" t="s">
        <v>404</v>
      </c>
      <c r="D29" s="30" t="s">
        <v>360</v>
      </c>
      <c r="E29" s="30" t="s">
        <v>367</v>
      </c>
      <c r="F29" s="30" t="s">
        <v>356</v>
      </c>
      <c r="G29" s="31" t="s">
        <v>335</v>
      </c>
      <c r="H29" s="32"/>
      <c r="I29" s="33">
        <f t="shared" si="3"/>
        <v>135</v>
      </c>
      <c r="J29" s="33">
        <v>125</v>
      </c>
      <c r="K29" s="31" t="s">
        <v>336</v>
      </c>
      <c r="L29" s="44">
        <v>45</v>
      </c>
      <c r="M29" s="44">
        <v>45</v>
      </c>
      <c r="N29" s="44">
        <v>110</v>
      </c>
      <c r="O29" s="31" t="s">
        <v>337</v>
      </c>
      <c r="P29" s="31" t="s">
        <v>338</v>
      </c>
      <c r="Q29" s="35">
        <v>14</v>
      </c>
      <c r="R29" s="31" t="s">
        <v>335</v>
      </c>
      <c r="S29" s="36"/>
      <c r="T29" s="37"/>
      <c r="U29" s="31" t="s">
        <v>336</v>
      </c>
      <c r="V29" s="35"/>
      <c r="W29" s="35"/>
      <c r="X29" s="35"/>
      <c r="Y29" s="31" t="s">
        <v>337</v>
      </c>
      <c r="Z29" s="31" t="s">
        <v>339</v>
      </c>
      <c r="AA29" s="38"/>
      <c r="AB29" s="31" t="s">
        <v>335</v>
      </c>
      <c r="AC29" s="39"/>
      <c r="AD29" s="37"/>
      <c r="AE29" s="31" t="s">
        <v>336</v>
      </c>
      <c r="AF29" s="35"/>
      <c r="AG29" s="35"/>
      <c r="AH29" s="35"/>
      <c r="AI29" s="31" t="s">
        <v>337</v>
      </c>
      <c r="AJ29" s="31" t="s">
        <v>340</v>
      </c>
      <c r="AK29" s="35">
        <v>480</v>
      </c>
      <c r="AL29" s="31" t="s">
        <v>335</v>
      </c>
      <c r="AM29" s="31" t="s">
        <v>341</v>
      </c>
      <c r="AN29" s="35">
        <v>4800</v>
      </c>
      <c r="AO29" s="31" t="s">
        <v>335</v>
      </c>
      <c r="AP29" s="35" t="s">
        <v>342</v>
      </c>
      <c r="AQ29" s="35">
        <v>23</v>
      </c>
      <c r="AR29" s="35">
        <v>1</v>
      </c>
      <c r="AS29" s="35" t="s">
        <v>338</v>
      </c>
      <c r="AT29" s="35">
        <v>2</v>
      </c>
      <c r="AU29" s="40">
        <v>1.5</v>
      </c>
      <c r="AV29" s="35">
        <v>125</v>
      </c>
      <c r="AW29" s="35" t="s">
        <v>357</v>
      </c>
      <c r="AX29" s="41">
        <v>0</v>
      </c>
      <c r="AY29" s="41">
        <v>0</v>
      </c>
      <c r="AZ29" s="42">
        <v>2202991519</v>
      </c>
    </row>
    <row r="30" spans="2:52" x14ac:dyDescent="0.15">
      <c r="B30" s="30" t="s">
        <v>405</v>
      </c>
      <c r="C30" s="30" t="s">
        <v>406</v>
      </c>
      <c r="D30" s="30" t="s">
        <v>407</v>
      </c>
      <c r="E30" s="30" t="s">
        <v>367</v>
      </c>
      <c r="F30" s="30" t="s">
        <v>371</v>
      </c>
      <c r="G30" s="31" t="s">
        <v>335</v>
      </c>
      <c r="H30" s="32"/>
      <c r="I30" s="43">
        <f t="shared" si="3"/>
        <v>520</v>
      </c>
      <c r="J30" s="43">
        <v>510</v>
      </c>
      <c r="K30" s="31" t="s">
        <v>336</v>
      </c>
      <c r="L30" s="44">
        <v>65</v>
      </c>
      <c r="M30" s="44">
        <v>65</v>
      </c>
      <c r="N30" s="44">
        <v>198</v>
      </c>
      <c r="O30" s="31" t="s">
        <v>337</v>
      </c>
      <c r="P30" s="31" t="s">
        <v>338</v>
      </c>
      <c r="Q30" s="35">
        <v>9</v>
      </c>
      <c r="R30" s="31" t="s">
        <v>335</v>
      </c>
      <c r="S30" s="36"/>
      <c r="T30" s="37"/>
      <c r="U30" s="31" t="s">
        <v>336</v>
      </c>
      <c r="V30" s="35"/>
      <c r="W30" s="35"/>
      <c r="X30" s="35"/>
      <c r="Y30" s="31" t="s">
        <v>337</v>
      </c>
      <c r="Z30" s="31" t="s">
        <v>339</v>
      </c>
      <c r="AA30" s="38"/>
      <c r="AB30" s="31" t="s">
        <v>335</v>
      </c>
      <c r="AC30" s="39"/>
      <c r="AD30" s="37"/>
      <c r="AE30" s="31" t="s">
        <v>336</v>
      </c>
      <c r="AF30" s="35"/>
      <c r="AG30" s="35"/>
      <c r="AH30" s="35"/>
      <c r="AI30" s="31" t="s">
        <v>337</v>
      </c>
      <c r="AJ30" s="31" t="s">
        <v>340</v>
      </c>
      <c r="AK30" s="35">
        <v>270</v>
      </c>
      <c r="AL30" s="31" t="s">
        <v>335</v>
      </c>
      <c r="AM30" s="31" t="s">
        <v>341</v>
      </c>
      <c r="AN30" s="35">
        <v>1620</v>
      </c>
      <c r="AO30" s="31" t="s">
        <v>335</v>
      </c>
      <c r="AP30" s="35" t="s">
        <v>342</v>
      </c>
      <c r="AQ30" s="35">
        <v>23</v>
      </c>
      <c r="AR30" s="35">
        <v>1</v>
      </c>
      <c r="AS30" s="35" t="s">
        <v>338</v>
      </c>
      <c r="AT30" s="35">
        <v>2</v>
      </c>
      <c r="AU30" s="40">
        <v>3.6</v>
      </c>
      <c r="AV30" s="35">
        <v>510</v>
      </c>
      <c r="AW30" s="35" t="s">
        <v>357</v>
      </c>
      <c r="AX30" s="41">
        <v>0</v>
      </c>
      <c r="AY30" s="41">
        <v>0</v>
      </c>
      <c r="AZ30" s="42">
        <v>2202991519</v>
      </c>
    </row>
    <row r="31" spans="2:52" x14ac:dyDescent="0.15">
      <c r="B31" s="30" t="s">
        <v>408</v>
      </c>
      <c r="C31" s="30" t="s">
        <v>409</v>
      </c>
      <c r="D31" s="30" t="s">
        <v>407</v>
      </c>
      <c r="E31" s="30" t="s">
        <v>355</v>
      </c>
      <c r="F31" s="30" t="s">
        <v>371</v>
      </c>
      <c r="G31" s="31" t="s">
        <v>335</v>
      </c>
      <c r="H31" s="32">
        <v>5060455490400</v>
      </c>
      <c r="I31" s="43">
        <f t="shared" si="3"/>
        <v>520</v>
      </c>
      <c r="J31" s="43">
        <v>510</v>
      </c>
      <c r="K31" s="31" t="s">
        <v>336</v>
      </c>
      <c r="L31" s="44">
        <v>65</v>
      </c>
      <c r="M31" s="44">
        <v>65</v>
      </c>
      <c r="N31" s="44">
        <v>198</v>
      </c>
      <c r="O31" s="31" t="s">
        <v>337</v>
      </c>
      <c r="P31" s="31" t="s">
        <v>338</v>
      </c>
      <c r="Q31" s="35">
        <v>6</v>
      </c>
      <c r="R31" s="31" t="s">
        <v>335</v>
      </c>
      <c r="S31" s="36">
        <v>5060455490417</v>
      </c>
      <c r="T31" s="37">
        <v>3120</v>
      </c>
      <c r="U31" s="31" t="s">
        <v>336</v>
      </c>
      <c r="V31" s="35">
        <v>191</v>
      </c>
      <c r="W31" s="35">
        <v>128</v>
      </c>
      <c r="X31" s="35">
        <v>195</v>
      </c>
      <c r="Y31" s="31" t="s">
        <v>337</v>
      </c>
      <c r="Z31" s="31" t="s">
        <v>339</v>
      </c>
      <c r="AA31" s="38"/>
      <c r="AB31" s="31" t="s">
        <v>335</v>
      </c>
      <c r="AC31" s="39"/>
      <c r="AD31" s="37"/>
      <c r="AE31" s="31" t="s">
        <v>336</v>
      </c>
      <c r="AF31" s="35"/>
      <c r="AG31" s="35"/>
      <c r="AH31" s="35"/>
      <c r="AI31" s="31" t="s">
        <v>337</v>
      </c>
      <c r="AJ31" s="31" t="s">
        <v>340</v>
      </c>
      <c r="AK31" s="35">
        <v>270</v>
      </c>
      <c r="AL31" s="31" t="s">
        <v>335</v>
      </c>
      <c r="AM31" s="31" t="s">
        <v>341</v>
      </c>
      <c r="AN31" s="35">
        <v>1620</v>
      </c>
      <c r="AO31" s="31" t="s">
        <v>335</v>
      </c>
      <c r="AP31" s="35" t="s">
        <v>342</v>
      </c>
      <c r="AQ31" s="35">
        <v>23</v>
      </c>
      <c r="AR31" s="35">
        <v>1</v>
      </c>
      <c r="AS31" s="35" t="s">
        <v>338</v>
      </c>
      <c r="AT31" s="35">
        <v>2</v>
      </c>
      <c r="AU31" s="40">
        <v>3.6</v>
      </c>
      <c r="AV31" s="35">
        <v>510</v>
      </c>
      <c r="AW31" s="35" t="s">
        <v>357</v>
      </c>
      <c r="AX31" s="41">
        <v>0</v>
      </c>
      <c r="AY31" s="41">
        <v>0</v>
      </c>
      <c r="AZ31" s="42">
        <v>2202991519</v>
      </c>
    </row>
    <row r="32" spans="2:52" x14ac:dyDescent="0.15">
      <c r="B32" s="30" t="s">
        <v>410</v>
      </c>
      <c r="C32" s="30" t="s">
        <v>411</v>
      </c>
      <c r="D32" s="30" t="s">
        <v>164</v>
      </c>
      <c r="E32" s="30" t="s">
        <v>367</v>
      </c>
      <c r="F32" s="30" t="s">
        <v>347</v>
      </c>
      <c r="G32" s="31" t="s">
        <v>335</v>
      </c>
      <c r="H32" s="32"/>
      <c r="I32" s="33">
        <v>452</v>
      </c>
      <c r="J32" s="33">
        <v>450</v>
      </c>
      <c r="K32" s="31" t="s">
        <v>336</v>
      </c>
      <c r="L32" s="44">
        <v>50</v>
      </c>
      <c r="M32" s="44">
        <v>170</v>
      </c>
      <c r="N32" s="44">
        <v>230</v>
      </c>
      <c r="O32" s="31" t="s">
        <v>337</v>
      </c>
      <c r="P32" s="31" t="s">
        <v>338</v>
      </c>
      <c r="Q32" s="35">
        <v>6</v>
      </c>
      <c r="R32" s="31" t="s">
        <v>335</v>
      </c>
      <c r="S32" s="36"/>
      <c r="T32" s="37">
        <v>2747</v>
      </c>
      <c r="U32" s="31" t="s">
        <v>336</v>
      </c>
      <c r="V32" s="35">
        <v>160</v>
      </c>
      <c r="W32" s="35">
        <v>190</v>
      </c>
      <c r="X32" s="35">
        <v>230</v>
      </c>
      <c r="Y32" s="31" t="s">
        <v>337</v>
      </c>
      <c r="Z32" s="31" t="s">
        <v>339</v>
      </c>
      <c r="AA32" s="38">
        <v>24</v>
      </c>
      <c r="AB32" s="31" t="s">
        <v>335</v>
      </c>
      <c r="AC32" s="39"/>
      <c r="AD32" s="37">
        <v>12000</v>
      </c>
      <c r="AE32" s="31" t="s">
        <v>336</v>
      </c>
      <c r="AF32" s="35">
        <v>508</v>
      </c>
      <c r="AG32" s="35">
        <v>381</v>
      </c>
      <c r="AH32" s="35">
        <v>356</v>
      </c>
      <c r="AI32" s="31" t="s">
        <v>337</v>
      </c>
      <c r="AJ32" s="31" t="s">
        <v>340</v>
      </c>
      <c r="AK32" s="35">
        <v>120</v>
      </c>
      <c r="AL32" s="31" t="s">
        <v>335</v>
      </c>
      <c r="AM32" s="31" t="s">
        <v>341</v>
      </c>
      <c r="AN32" s="35">
        <v>600</v>
      </c>
      <c r="AO32" s="31" t="s">
        <v>335</v>
      </c>
      <c r="AP32" s="35" t="s">
        <v>342</v>
      </c>
      <c r="AQ32" s="35">
        <v>270</v>
      </c>
      <c r="AR32" s="35">
        <v>4</v>
      </c>
      <c r="AS32" s="35" t="s">
        <v>339</v>
      </c>
      <c r="AT32" s="35">
        <v>10</v>
      </c>
      <c r="AU32" s="40">
        <v>25</v>
      </c>
      <c r="AV32" s="35">
        <v>450</v>
      </c>
      <c r="AW32" s="35" t="s">
        <v>336</v>
      </c>
      <c r="AX32" s="41">
        <v>0</v>
      </c>
      <c r="AY32" s="41">
        <v>0.23</v>
      </c>
      <c r="AZ32" s="42">
        <v>35079090</v>
      </c>
    </row>
    <row r="33" spans="2:52" x14ac:dyDescent="0.15">
      <c r="B33" s="30" t="s">
        <v>161</v>
      </c>
      <c r="C33" s="30" t="s">
        <v>412</v>
      </c>
      <c r="D33" s="30" t="s">
        <v>160</v>
      </c>
      <c r="E33" s="30" t="s">
        <v>367</v>
      </c>
      <c r="F33" s="30" t="s">
        <v>347</v>
      </c>
      <c r="G33" s="31" t="s">
        <v>335</v>
      </c>
      <c r="H33" s="32"/>
      <c r="I33" s="33">
        <v>152</v>
      </c>
      <c r="J33" s="33">
        <f t="shared" ref="J33" si="4">I33</f>
        <v>152</v>
      </c>
      <c r="K33" s="31" t="s">
        <v>336</v>
      </c>
      <c r="L33" s="44">
        <v>50</v>
      </c>
      <c r="M33" s="44">
        <v>150</v>
      </c>
      <c r="N33" s="44">
        <v>210</v>
      </c>
      <c r="O33" s="31" t="s">
        <v>337</v>
      </c>
      <c r="P33" s="31" t="s">
        <v>338</v>
      </c>
      <c r="Q33" s="35">
        <v>6</v>
      </c>
      <c r="R33" s="31" t="s">
        <v>335</v>
      </c>
      <c r="S33" s="36"/>
      <c r="T33" s="37">
        <v>947</v>
      </c>
      <c r="U33" s="31" t="s">
        <v>336</v>
      </c>
      <c r="V33" s="35">
        <v>160</v>
      </c>
      <c r="W33" s="35">
        <v>190</v>
      </c>
      <c r="X33" s="35">
        <v>230</v>
      </c>
      <c r="Y33" s="31" t="s">
        <v>337</v>
      </c>
      <c r="Z33" s="31" t="s">
        <v>339</v>
      </c>
      <c r="AA33" s="38">
        <v>24</v>
      </c>
      <c r="AB33" s="31" t="s">
        <v>335</v>
      </c>
      <c r="AC33" s="39"/>
      <c r="AD33" s="37">
        <v>5762</v>
      </c>
      <c r="AE33" s="31" t="s">
        <v>336</v>
      </c>
      <c r="AF33" s="35">
        <v>508</v>
      </c>
      <c r="AG33" s="35">
        <v>381</v>
      </c>
      <c r="AH33" s="35">
        <v>356</v>
      </c>
      <c r="AI33" s="31" t="s">
        <v>337</v>
      </c>
      <c r="AJ33" s="31" t="s">
        <v>340</v>
      </c>
      <c r="AK33" s="35">
        <v>120</v>
      </c>
      <c r="AL33" s="31" t="s">
        <v>335</v>
      </c>
      <c r="AM33" s="31" t="s">
        <v>341</v>
      </c>
      <c r="AN33" s="35">
        <v>600</v>
      </c>
      <c r="AO33" s="31" t="s">
        <v>335</v>
      </c>
      <c r="AP33" s="35" t="s">
        <v>342</v>
      </c>
      <c r="AQ33" s="35">
        <v>270</v>
      </c>
      <c r="AR33" s="35">
        <v>4</v>
      </c>
      <c r="AS33" s="35" t="s">
        <v>339</v>
      </c>
      <c r="AT33" s="35">
        <v>10</v>
      </c>
      <c r="AU33" s="40">
        <v>25</v>
      </c>
      <c r="AV33" s="35">
        <v>150</v>
      </c>
      <c r="AW33" s="35" t="s">
        <v>336</v>
      </c>
      <c r="AX33" s="41">
        <v>0</v>
      </c>
      <c r="AY33" s="41">
        <v>0.23</v>
      </c>
      <c r="AZ33" s="42">
        <v>35079090</v>
      </c>
    </row>
    <row r="34" spans="2:52" x14ac:dyDescent="0.15">
      <c r="B34" s="30" t="s">
        <v>413</v>
      </c>
      <c r="C34" s="30" t="s">
        <v>414</v>
      </c>
      <c r="D34" s="30" t="s">
        <v>415</v>
      </c>
      <c r="E34" s="30" t="s">
        <v>367</v>
      </c>
      <c r="F34" s="30" t="s">
        <v>347</v>
      </c>
      <c r="G34" s="31" t="s">
        <v>335</v>
      </c>
      <c r="H34" s="32"/>
      <c r="I34" s="33">
        <v>452</v>
      </c>
      <c r="J34" s="33">
        <v>450</v>
      </c>
      <c r="K34" s="31" t="s">
        <v>336</v>
      </c>
      <c r="L34" s="44">
        <v>50</v>
      </c>
      <c r="M34" s="44">
        <v>170</v>
      </c>
      <c r="N34" s="44">
        <v>230</v>
      </c>
      <c r="O34" s="31" t="s">
        <v>337</v>
      </c>
      <c r="P34" s="31" t="s">
        <v>338</v>
      </c>
      <c r="Q34" s="35">
        <v>6</v>
      </c>
      <c r="R34" s="31" t="s">
        <v>335</v>
      </c>
      <c r="S34" s="36"/>
      <c r="T34" s="37">
        <v>2747</v>
      </c>
      <c r="U34" s="31" t="s">
        <v>336</v>
      </c>
      <c r="V34" s="35">
        <v>160</v>
      </c>
      <c r="W34" s="35">
        <v>190</v>
      </c>
      <c r="X34" s="35">
        <v>230</v>
      </c>
      <c r="Y34" s="31" t="s">
        <v>337</v>
      </c>
      <c r="Z34" s="31" t="s">
        <v>339</v>
      </c>
      <c r="AA34" s="38">
        <v>24</v>
      </c>
      <c r="AB34" s="31" t="s">
        <v>335</v>
      </c>
      <c r="AC34" s="39"/>
      <c r="AD34" s="37">
        <v>12000</v>
      </c>
      <c r="AE34" s="31" t="s">
        <v>336</v>
      </c>
      <c r="AF34" s="35">
        <v>508</v>
      </c>
      <c r="AG34" s="35">
        <v>381</v>
      </c>
      <c r="AH34" s="35">
        <v>356</v>
      </c>
      <c r="AI34" s="31" t="s">
        <v>337</v>
      </c>
      <c r="AJ34" s="31" t="s">
        <v>340</v>
      </c>
      <c r="AK34" s="35">
        <v>120</v>
      </c>
      <c r="AL34" s="31" t="s">
        <v>335</v>
      </c>
      <c r="AM34" s="31" t="s">
        <v>341</v>
      </c>
      <c r="AN34" s="35">
        <v>600</v>
      </c>
      <c r="AO34" s="31" t="s">
        <v>335</v>
      </c>
      <c r="AP34" s="35" t="s">
        <v>342</v>
      </c>
      <c r="AQ34" s="35">
        <v>270</v>
      </c>
      <c r="AR34" s="35">
        <v>4</v>
      </c>
      <c r="AS34" s="35" t="s">
        <v>339</v>
      </c>
      <c r="AT34" s="35">
        <v>10</v>
      </c>
      <c r="AU34" s="40">
        <v>25</v>
      </c>
      <c r="AV34" s="35">
        <v>450</v>
      </c>
      <c r="AW34" s="35" t="s">
        <v>336</v>
      </c>
      <c r="AX34" s="41">
        <v>0</v>
      </c>
      <c r="AY34" s="41">
        <v>0.23</v>
      </c>
      <c r="AZ34" s="42">
        <v>35079090</v>
      </c>
    </row>
    <row r="35" spans="2:52" x14ac:dyDescent="0.15">
      <c r="B35" s="30" t="s">
        <v>158</v>
      </c>
      <c r="C35" s="30" t="s">
        <v>416</v>
      </c>
      <c r="D35" s="30" t="s">
        <v>417</v>
      </c>
      <c r="E35" s="30" t="s">
        <v>367</v>
      </c>
      <c r="F35" s="30" t="s">
        <v>347</v>
      </c>
      <c r="G35" s="31" t="s">
        <v>335</v>
      </c>
      <c r="H35" s="32"/>
      <c r="I35" s="33">
        <v>452</v>
      </c>
      <c r="J35" s="33">
        <v>450</v>
      </c>
      <c r="K35" s="31" t="s">
        <v>336</v>
      </c>
      <c r="L35" s="34">
        <v>50</v>
      </c>
      <c r="M35" s="34">
        <v>170</v>
      </c>
      <c r="N35" s="34">
        <v>230</v>
      </c>
      <c r="O35" s="31" t="s">
        <v>337</v>
      </c>
      <c r="P35" s="31" t="s">
        <v>338</v>
      </c>
      <c r="Q35" s="35">
        <v>6</v>
      </c>
      <c r="R35" s="31" t="s">
        <v>335</v>
      </c>
      <c r="S35" s="36"/>
      <c r="T35" s="37">
        <v>2747</v>
      </c>
      <c r="U35" s="31" t="s">
        <v>336</v>
      </c>
      <c r="V35" s="35">
        <v>160</v>
      </c>
      <c r="W35" s="35">
        <v>190</v>
      </c>
      <c r="X35" s="35">
        <v>230</v>
      </c>
      <c r="Y35" s="31" t="s">
        <v>337</v>
      </c>
      <c r="Z35" s="31" t="s">
        <v>339</v>
      </c>
      <c r="AA35" s="38">
        <v>24</v>
      </c>
      <c r="AB35" s="31" t="s">
        <v>335</v>
      </c>
      <c r="AC35" s="39"/>
      <c r="AD35" s="37">
        <v>12000</v>
      </c>
      <c r="AE35" s="31" t="s">
        <v>336</v>
      </c>
      <c r="AF35" s="35">
        <v>508</v>
      </c>
      <c r="AG35" s="35">
        <v>381</v>
      </c>
      <c r="AH35" s="35">
        <v>356</v>
      </c>
      <c r="AI35" s="31" t="s">
        <v>337</v>
      </c>
      <c r="AJ35" s="31" t="s">
        <v>340</v>
      </c>
      <c r="AK35" s="35">
        <v>120</v>
      </c>
      <c r="AL35" s="31" t="s">
        <v>335</v>
      </c>
      <c r="AM35" s="31" t="s">
        <v>341</v>
      </c>
      <c r="AN35" s="35">
        <v>600</v>
      </c>
      <c r="AO35" s="31" t="s">
        <v>335</v>
      </c>
      <c r="AP35" s="35" t="s">
        <v>342</v>
      </c>
      <c r="AQ35" s="35">
        <v>270</v>
      </c>
      <c r="AR35" s="35">
        <v>4</v>
      </c>
      <c r="AS35" s="35" t="s">
        <v>339</v>
      </c>
      <c r="AT35" s="35">
        <v>10</v>
      </c>
      <c r="AU35" s="40">
        <v>25</v>
      </c>
      <c r="AV35" s="35">
        <v>450</v>
      </c>
      <c r="AW35" s="35" t="s">
        <v>336</v>
      </c>
      <c r="AX35" s="41">
        <v>0</v>
      </c>
      <c r="AY35" s="41">
        <v>0.23</v>
      </c>
      <c r="AZ35" s="42">
        <v>35079090</v>
      </c>
    </row>
    <row r="36" spans="2:52" x14ac:dyDescent="0.15">
      <c r="B36" s="30" t="s">
        <v>418</v>
      </c>
      <c r="C36" s="30" t="s">
        <v>419</v>
      </c>
      <c r="D36" s="30" t="s">
        <v>420</v>
      </c>
      <c r="E36" s="30" t="s">
        <v>367</v>
      </c>
      <c r="F36" s="30" t="s">
        <v>347</v>
      </c>
      <c r="G36" s="31" t="s">
        <v>335</v>
      </c>
      <c r="H36" s="32"/>
      <c r="I36" s="33">
        <v>152</v>
      </c>
      <c r="J36" s="33">
        <v>150</v>
      </c>
      <c r="K36" s="31" t="s">
        <v>336</v>
      </c>
      <c r="L36" s="34">
        <v>50</v>
      </c>
      <c r="M36" s="34">
        <v>150</v>
      </c>
      <c r="N36" s="34">
        <v>210</v>
      </c>
      <c r="O36" s="31" t="s">
        <v>337</v>
      </c>
      <c r="P36" s="31" t="s">
        <v>338</v>
      </c>
      <c r="Q36" s="35">
        <v>6</v>
      </c>
      <c r="R36" s="31" t="s">
        <v>335</v>
      </c>
      <c r="S36" s="36"/>
      <c r="T36" s="37">
        <v>947</v>
      </c>
      <c r="U36" s="31" t="s">
        <v>336</v>
      </c>
      <c r="V36" s="35">
        <v>160</v>
      </c>
      <c r="W36" s="35">
        <v>190</v>
      </c>
      <c r="X36" s="35">
        <v>230</v>
      </c>
      <c r="Y36" s="31" t="s">
        <v>337</v>
      </c>
      <c r="Z36" s="31" t="s">
        <v>339</v>
      </c>
      <c r="AA36" s="38">
        <v>24</v>
      </c>
      <c r="AB36" s="31" t="s">
        <v>335</v>
      </c>
      <c r="AC36" s="39"/>
      <c r="AD36" s="37">
        <v>5762</v>
      </c>
      <c r="AE36" s="31" t="s">
        <v>336</v>
      </c>
      <c r="AF36" s="35">
        <v>508</v>
      </c>
      <c r="AG36" s="35">
        <v>381</v>
      </c>
      <c r="AH36" s="35">
        <v>356</v>
      </c>
      <c r="AI36" s="31" t="s">
        <v>337</v>
      </c>
      <c r="AJ36" s="31" t="s">
        <v>340</v>
      </c>
      <c r="AK36" s="35">
        <v>120</v>
      </c>
      <c r="AL36" s="31" t="s">
        <v>335</v>
      </c>
      <c r="AM36" s="31" t="s">
        <v>341</v>
      </c>
      <c r="AN36" s="35">
        <v>600</v>
      </c>
      <c r="AO36" s="31" t="s">
        <v>335</v>
      </c>
      <c r="AP36" s="35" t="s">
        <v>342</v>
      </c>
      <c r="AQ36" s="35">
        <v>270</v>
      </c>
      <c r="AR36" s="35">
        <v>4</v>
      </c>
      <c r="AS36" s="35" t="s">
        <v>339</v>
      </c>
      <c r="AT36" s="35">
        <v>10</v>
      </c>
      <c r="AU36" s="40">
        <v>25</v>
      </c>
      <c r="AV36" s="35">
        <v>150</v>
      </c>
      <c r="AW36" s="35" t="s">
        <v>336</v>
      </c>
      <c r="AX36" s="41">
        <v>0</v>
      </c>
      <c r="AY36" s="41">
        <v>0.23</v>
      </c>
      <c r="AZ36" s="42">
        <v>35079090</v>
      </c>
    </row>
    <row r="37" spans="2:52" x14ac:dyDescent="0.15">
      <c r="B37" s="30" t="s">
        <v>421</v>
      </c>
      <c r="C37" s="30" t="s">
        <v>422</v>
      </c>
      <c r="D37" s="30" t="s">
        <v>417</v>
      </c>
      <c r="E37" s="30" t="s">
        <v>367</v>
      </c>
      <c r="F37" s="30" t="s">
        <v>347</v>
      </c>
      <c r="G37" s="31" t="s">
        <v>335</v>
      </c>
      <c r="H37" s="32"/>
      <c r="I37" s="33">
        <v>452</v>
      </c>
      <c r="J37" s="33">
        <v>450</v>
      </c>
      <c r="K37" s="31" t="s">
        <v>336</v>
      </c>
      <c r="L37" s="34">
        <v>50</v>
      </c>
      <c r="M37" s="34">
        <v>170</v>
      </c>
      <c r="N37" s="34">
        <v>230</v>
      </c>
      <c r="O37" s="31" t="s">
        <v>337</v>
      </c>
      <c r="P37" s="31" t="s">
        <v>338</v>
      </c>
      <c r="Q37" s="35">
        <v>6</v>
      </c>
      <c r="R37" s="31" t="s">
        <v>335</v>
      </c>
      <c r="S37" s="36"/>
      <c r="T37" s="37">
        <v>2747</v>
      </c>
      <c r="U37" s="31" t="s">
        <v>336</v>
      </c>
      <c r="V37" s="35">
        <v>160</v>
      </c>
      <c r="W37" s="35">
        <v>190</v>
      </c>
      <c r="X37" s="35">
        <v>230</v>
      </c>
      <c r="Y37" s="31" t="s">
        <v>337</v>
      </c>
      <c r="Z37" s="31" t="s">
        <v>339</v>
      </c>
      <c r="AA37" s="38">
        <v>24</v>
      </c>
      <c r="AB37" s="31" t="s">
        <v>335</v>
      </c>
      <c r="AC37" s="39"/>
      <c r="AD37" s="37">
        <v>12000</v>
      </c>
      <c r="AE37" s="31" t="s">
        <v>336</v>
      </c>
      <c r="AF37" s="35">
        <v>508</v>
      </c>
      <c r="AG37" s="35">
        <v>381</v>
      </c>
      <c r="AH37" s="35">
        <v>356</v>
      </c>
      <c r="AI37" s="31" t="s">
        <v>337</v>
      </c>
      <c r="AJ37" s="31" t="s">
        <v>340</v>
      </c>
      <c r="AK37" s="35">
        <v>120</v>
      </c>
      <c r="AL37" s="31" t="s">
        <v>335</v>
      </c>
      <c r="AM37" s="31" t="s">
        <v>341</v>
      </c>
      <c r="AN37" s="35">
        <v>600</v>
      </c>
      <c r="AO37" s="31" t="s">
        <v>335</v>
      </c>
      <c r="AP37" s="35" t="s">
        <v>342</v>
      </c>
      <c r="AQ37" s="35">
        <v>270</v>
      </c>
      <c r="AR37" s="35">
        <v>4</v>
      </c>
      <c r="AS37" s="35" t="s">
        <v>339</v>
      </c>
      <c r="AT37" s="35">
        <v>10</v>
      </c>
      <c r="AU37" s="40">
        <v>25</v>
      </c>
      <c r="AV37" s="35">
        <v>450</v>
      </c>
      <c r="AW37" s="35" t="s">
        <v>336</v>
      </c>
      <c r="AX37" s="41">
        <v>0</v>
      </c>
      <c r="AY37" s="41">
        <v>0.23</v>
      </c>
      <c r="AZ37" s="42">
        <v>35079090</v>
      </c>
    </row>
    <row r="38" spans="2:52" x14ac:dyDescent="0.15">
      <c r="B38" s="30" t="s">
        <v>118</v>
      </c>
      <c r="C38" s="30" t="s">
        <v>423</v>
      </c>
      <c r="D38" s="30" t="s">
        <v>424</v>
      </c>
      <c r="E38" s="30" t="s">
        <v>367</v>
      </c>
      <c r="F38" s="30" t="s">
        <v>334</v>
      </c>
      <c r="G38" s="31" t="s">
        <v>335</v>
      </c>
      <c r="H38" s="32">
        <v>5060455491230</v>
      </c>
      <c r="I38" s="33">
        <v>46</v>
      </c>
      <c r="J38" s="33">
        <v>45</v>
      </c>
      <c r="K38" s="31" t="s">
        <v>336</v>
      </c>
      <c r="L38" s="34">
        <v>15</v>
      </c>
      <c r="M38" s="34">
        <v>45</v>
      </c>
      <c r="N38" s="34">
        <v>145</v>
      </c>
      <c r="O38" s="31"/>
      <c r="P38" s="31"/>
      <c r="Q38" s="35"/>
      <c r="R38" s="31"/>
      <c r="S38" s="36"/>
      <c r="T38" s="37"/>
      <c r="U38" s="31"/>
      <c r="V38" s="35"/>
      <c r="W38" s="35"/>
      <c r="X38" s="35"/>
      <c r="Y38" s="31"/>
      <c r="Z38" s="31"/>
      <c r="AA38" s="38"/>
      <c r="AB38" s="31"/>
      <c r="AC38" s="39"/>
      <c r="AD38" s="37"/>
      <c r="AE38" s="31"/>
      <c r="AF38" s="35"/>
      <c r="AG38" s="35"/>
      <c r="AH38" s="35"/>
      <c r="AI38" s="31"/>
      <c r="AJ38" s="31"/>
      <c r="AK38" s="35"/>
      <c r="AL38" s="31"/>
      <c r="AM38" s="31"/>
      <c r="AN38" s="35"/>
      <c r="AO38" s="31"/>
      <c r="AP38" s="35"/>
      <c r="AQ38" s="35"/>
      <c r="AR38" s="35"/>
      <c r="AS38" s="35"/>
      <c r="AT38" s="35"/>
      <c r="AU38" s="40"/>
      <c r="AV38" s="35"/>
      <c r="AW38" s="35"/>
      <c r="AX38" s="41"/>
      <c r="AY38" s="41"/>
      <c r="AZ38" s="42"/>
    </row>
    <row r="39" spans="2:52" x14ac:dyDescent="0.15">
      <c r="B39" s="30" t="s">
        <v>115</v>
      </c>
      <c r="C39" s="30" t="s">
        <v>425</v>
      </c>
      <c r="D39" s="30" t="s">
        <v>426</v>
      </c>
      <c r="E39" s="30" t="s">
        <v>367</v>
      </c>
      <c r="F39" s="30" t="s">
        <v>334</v>
      </c>
      <c r="G39" s="31" t="s">
        <v>335</v>
      </c>
      <c r="H39" s="32">
        <v>5060455491209</v>
      </c>
      <c r="I39" s="33">
        <v>46</v>
      </c>
      <c r="J39" s="33">
        <v>45</v>
      </c>
      <c r="K39" s="31" t="s">
        <v>336</v>
      </c>
      <c r="L39" s="34">
        <v>15</v>
      </c>
      <c r="M39" s="34">
        <v>45</v>
      </c>
      <c r="N39" s="34">
        <v>145</v>
      </c>
      <c r="O39" s="31"/>
      <c r="P39" s="31"/>
      <c r="Q39" s="35"/>
      <c r="R39" s="31"/>
      <c r="S39" s="36"/>
      <c r="T39" s="37"/>
      <c r="U39" s="31"/>
      <c r="V39" s="35"/>
      <c r="W39" s="35"/>
      <c r="X39" s="35"/>
      <c r="Y39" s="31"/>
      <c r="Z39" s="31"/>
      <c r="AA39" s="38"/>
      <c r="AB39" s="31"/>
      <c r="AC39" s="39"/>
      <c r="AD39" s="37"/>
      <c r="AE39" s="31"/>
      <c r="AF39" s="35"/>
      <c r="AG39" s="35"/>
      <c r="AH39" s="35"/>
      <c r="AI39" s="31"/>
      <c r="AJ39" s="31"/>
      <c r="AK39" s="35"/>
      <c r="AL39" s="31"/>
      <c r="AM39" s="31"/>
      <c r="AN39" s="35"/>
      <c r="AO39" s="31"/>
      <c r="AP39" s="35"/>
      <c r="AQ39" s="35"/>
      <c r="AR39" s="35"/>
      <c r="AS39" s="35"/>
      <c r="AT39" s="35"/>
      <c r="AU39" s="40"/>
      <c r="AV39" s="35"/>
      <c r="AW39" s="35"/>
      <c r="AX39" s="41"/>
      <c r="AY39" s="41"/>
      <c r="AZ39" s="42"/>
    </row>
    <row r="40" spans="2:52" x14ac:dyDescent="0.15">
      <c r="B40" s="30" t="s">
        <v>427</v>
      </c>
      <c r="C40" s="30" t="s">
        <v>428</v>
      </c>
      <c r="D40" s="30" t="s">
        <v>428</v>
      </c>
      <c r="E40" s="30" t="s">
        <v>367</v>
      </c>
      <c r="F40" s="30" t="s">
        <v>166</v>
      </c>
      <c r="G40" s="31" t="s">
        <v>335</v>
      </c>
      <c r="H40" s="32">
        <v>5060455491254</v>
      </c>
      <c r="I40" s="33">
        <v>335</v>
      </c>
      <c r="J40" s="33">
        <v>308</v>
      </c>
      <c r="K40" s="31" t="s">
        <v>336</v>
      </c>
      <c r="L40" s="34">
        <v>66</v>
      </c>
      <c r="M40" s="34">
        <v>66</v>
      </c>
      <c r="N40" s="34">
        <v>127.6</v>
      </c>
      <c r="O40" s="31" t="s">
        <v>337</v>
      </c>
      <c r="P40" s="31"/>
      <c r="Q40" s="35"/>
      <c r="R40" s="31"/>
      <c r="S40" s="36"/>
      <c r="T40" s="37"/>
      <c r="U40" s="31"/>
      <c r="V40" s="35"/>
      <c r="W40" s="35"/>
      <c r="X40" s="35"/>
      <c r="Y40" s="31"/>
      <c r="Z40" s="31" t="s">
        <v>339</v>
      </c>
      <c r="AA40" s="38">
        <v>24</v>
      </c>
      <c r="AB40" s="31"/>
      <c r="AC40" s="39"/>
      <c r="AD40" s="37"/>
      <c r="AE40" s="31"/>
      <c r="AF40" s="35"/>
      <c r="AG40" s="35"/>
      <c r="AH40" s="35"/>
      <c r="AI40" s="31"/>
      <c r="AJ40" s="31"/>
      <c r="AK40" s="35"/>
      <c r="AL40" s="31"/>
      <c r="AM40" s="31"/>
      <c r="AN40" s="35"/>
      <c r="AO40" s="31"/>
      <c r="AP40" s="35" t="s">
        <v>342</v>
      </c>
      <c r="AQ40" s="35"/>
      <c r="AR40" s="35"/>
      <c r="AS40" s="35"/>
      <c r="AT40" s="35"/>
      <c r="AU40" s="40"/>
      <c r="AV40" s="35"/>
      <c r="AW40" s="35"/>
      <c r="AX40" s="41">
        <v>0.2</v>
      </c>
      <c r="AY40" s="41"/>
      <c r="AZ40" s="42"/>
    </row>
    <row r="41" spans="2:52" x14ac:dyDescent="0.15">
      <c r="B41" s="30"/>
      <c r="C41" s="30"/>
      <c r="D41" s="30"/>
      <c r="E41" s="30"/>
      <c r="F41" s="30"/>
      <c r="G41" s="31"/>
      <c r="H41" s="32"/>
      <c r="I41" s="33"/>
      <c r="J41" s="33"/>
      <c r="K41" s="31"/>
      <c r="L41" s="34"/>
      <c r="M41" s="34"/>
      <c r="N41" s="34"/>
      <c r="O41" s="31"/>
      <c r="P41" s="31"/>
      <c r="Q41" s="35"/>
      <c r="R41" s="31"/>
      <c r="S41" s="36"/>
      <c r="T41" s="37"/>
      <c r="U41" s="31"/>
      <c r="V41" s="35"/>
      <c r="W41" s="35"/>
      <c r="X41" s="35"/>
      <c r="Y41" s="31"/>
      <c r="Z41" s="31"/>
      <c r="AA41" s="38"/>
      <c r="AB41" s="31"/>
      <c r="AC41" s="39"/>
      <c r="AD41" s="37"/>
      <c r="AE41" s="31"/>
      <c r="AF41" s="35"/>
      <c r="AG41" s="35"/>
      <c r="AH41" s="35"/>
      <c r="AI41" s="31"/>
      <c r="AJ41" s="31"/>
      <c r="AK41" s="35"/>
      <c r="AL41" s="31"/>
      <c r="AM41" s="31"/>
      <c r="AN41" s="35"/>
      <c r="AO41" s="31"/>
      <c r="AP41" s="35"/>
      <c r="AQ41" s="35"/>
      <c r="AR41" s="35"/>
      <c r="AS41" s="35"/>
      <c r="AT41" s="35"/>
      <c r="AU41" s="40"/>
      <c r="AV41" s="35"/>
      <c r="AW41" s="35"/>
      <c r="AX41" s="41"/>
      <c r="AY41" s="41"/>
      <c r="AZ41" s="42"/>
    </row>
    <row r="42" spans="2:52" x14ac:dyDescent="0.15">
      <c r="B42" s="30"/>
      <c r="C42" s="30"/>
      <c r="D42" s="30"/>
      <c r="E42" s="30"/>
      <c r="F42" s="30"/>
      <c r="G42" s="31"/>
      <c r="H42" s="32"/>
      <c r="I42" s="33"/>
      <c r="J42" s="33"/>
      <c r="K42" s="31"/>
      <c r="L42" s="34"/>
      <c r="M42" s="34"/>
      <c r="N42" s="34"/>
      <c r="O42" s="31"/>
      <c r="P42" s="31"/>
      <c r="Q42" s="35"/>
      <c r="R42" s="31"/>
      <c r="S42" s="36"/>
      <c r="T42" s="37"/>
      <c r="U42" s="31"/>
      <c r="V42" s="35"/>
      <c r="W42" s="35"/>
      <c r="X42" s="35"/>
      <c r="Y42" s="31"/>
      <c r="Z42" s="31"/>
      <c r="AA42" s="38"/>
      <c r="AB42" s="31"/>
      <c r="AC42" s="39"/>
      <c r="AD42" s="37"/>
      <c r="AE42" s="31"/>
      <c r="AF42" s="35"/>
      <c r="AG42" s="35"/>
      <c r="AH42" s="35"/>
      <c r="AI42" s="31"/>
      <c r="AJ42" s="31"/>
      <c r="AK42" s="35"/>
      <c r="AL42" s="31"/>
      <c r="AM42" s="31"/>
      <c r="AN42" s="35"/>
      <c r="AO42" s="31"/>
      <c r="AP42" s="35"/>
      <c r="AQ42" s="35"/>
      <c r="AR42" s="35"/>
      <c r="AS42" s="35"/>
      <c r="AT42" s="35"/>
      <c r="AU42" s="40"/>
      <c r="AV42" s="35"/>
      <c r="AW42" s="35"/>
      <c r="AX42" s="41"/>
      <c r="AY42" s="41"/>
      <c r="AZ42" s="42"/>
    </row>
    <row r="43" spans="2:52" x14ac:dyDescent="0.15">
      <c r="B43" s="30"/>
      <c r="C43" s="30"/>
      <c r="D43" s="30"/>
      <c r="E43" s="30"/>
      <c r="F43" s="30"/>
      <c r="G43" s="31"/>
      <c r="H43" s="32"/>
      <c r="I43" s="33"/>
      <c r="J43" s="33"/>
      <c r="K43" s="31"/>
      <c r="L43" s="34"/>
      <c r="M43" s="34"/>
      <c r="N43" s="34"/>
      <c r="O43" s="31"/>
      <c r="P43" s="31"/>
      <c r="Q43" s="35"/>
      <c r="R43" s="31"/>
      <c r="S43" s="36"/>
      <c r="T43" s="37"/>
      <c r="U43" s="31"/>
      <c r="V43" s="35"/>
      <c r="W43" s="35"/>
      <c r="X43" s="35"/>
      <c r="Y43" s="31"/>
      <c r="Z43" s="31"/>
      <c r="AA43" s="38"/>
      <c r="AB43" s="31"/>
      <c r="AC43" s="39"/>
      <c r="AD43" s="37"/>
      <c r="AE43" s="31"/>
      <c r="AF43" s="35"/>
      <c r="AG43" s="35"/>
      <c r="AH43" s="35"/>
      <c r="AI43" s="31"/>
      <c r="AJ43" s="31"/>
      <c r="AK43" s="35"/>
      <c r="AL43" s="31"/>
      <c r="AM43" s="31"/>
      <c r="AN43" s="35"/>
      <c r="AO43" s="31"/>
      <c r="AP43" s="35"/>
      <c r="AQ43" s="35"/>
      <c r="AR43" s="35"/>
      <c r="AS43" s="35"/>
      <c r="AT43" s="35"/>
      <c r="AU43" s="40"/>
      <c r="AV43" s="35"/>
      <c r="AW43" s="35"/>
      <c r="AX43" s="41"/>
      <c r="AY43" s="41"/>
      <c r="AZ43" s="42"/>
    </row>
    <row r="44" spans="2:52" x14ac:dyDescent="0.15">
      <c r="B44" s="30"/>
      <c r="C44" s="30"/>
      <c r="D44" s="30"/>
      <c r="E44" s="30"/>
      <c r="F44" s="30"/>
      <c r="G44" s="31"/>
      <c r="H44" s="32"/>
      <c r="I44" s="33"/>
      <c r="J44" s="33"/>
      <c r="K44" s="31"/>
      <c r="L44" s="34"/>
      <c r="M44" s="34"/>
      <c r="N44" s="34"/>
      <c r="O44" s="31"/>
      <c r="P44" s="31"/>
      <c r="Q44" s="35"/>
      <c r="R44" s="31"/>
      <c r="S44" s="36"/>
      <c r="T44" s="37"/>
      <c r="U44" s="31"/>
      <c r="V44" s="35"/>
      <c r="W44" s="35"/>
      <c r="X44" s="35"/>
      <c r="Y44" s="31"/>
      <c r="Z44" s="31"/>
      <c r="AA44" s="38"/>
      <c r="AB44" s="31"/>
      <c r="AC44" s="39"/>
      <c r="AD44" s="37"/>
      <c r="AE44" s="31"/>
      <c r="AF44" s="35"/>
      <c r="AG44" s="35"/>
      <c r="AH44" s="35"/>
      <c r="AI44" s="31"/>
      <c r="AJ44" s="31"/>
      <c r="AK44" s="35"/>
      <c r="AL44" s="31"/>
      <c r="AM44" s="31"/>
      <c r="AN44" s="35"/>
      <c r="AO44" s="31"/>
      <c r="AP44" s="35"/>
      <c r="AQ44" s="35"/>
      <c r="AR44" s="35"/>
      <c r="AS44" s="35"/>
      <c r="AT44" s="35"/>
      <c r="AU44" s="40"/>
      <c r="AV44" s="35"/>
      <c r="AW44" s="35"/>
      <c r="AX44" s="41"/>
      <c r="AY44" s="41"/>
      <c r="AZ44" s="42"/>
    </row>
    <row r="45" spans="2:52" x14ac:dyDescent="0.15">
      <c r="B45" s="30"/>
      <c r="C45" s="30"/>
      <c r="D45" s="30"/>
      <c r="E45" s="30"/>
      <c r="F45" s="30"/>
      <c r="G45" s="31"/>
      <c r="H45" s="32"/>
      <c r="I45" s="33"/>
      <c r="J45" s="33"/>
      <c r="K45" s="31"/>
      <c r="L45" s="34"/>
      <c r="M45" s="34"/>
      <c r="N45" s="34"/>
      <c r="O45" s="31"/>
      <c r="P45" s="31"/>
      <c r="Q45" s="35"/>
      <c r="R45" s="31"/>
      <c r="S45" s="36"/>
      <c r="T45" s="37"/>
      <c r="U45" s="31"/>
      <c r="V45" s="35"/>
      <c r="W45" s="35"/>
      <c r="X45" s="35"/>
      <c r="Y45" s="31"/>
      <c r="Z45" s="31"/>
      <c r="AA45" s="38"/>
      <c r="AB45" s="31"/>
      <c r="AC45" s="39"/>
      <c r="AD45" s="37"/>
      <c r="AE45" s="31"/>
      <c r="AF45" s="35"/>
      <c r="AG45" s="35"/>
      <c r="AH45" s="35"/>
      <c r="AI45" s="31"/>
      <c r="AJ45" s="31"/>
      <c r="AK45" s="35"/>
      <c r="AL45" s="31"/>
      <c r="AM45" s="31"/>
      <c r="AN45" s="35"/>
      <c r="AO45" s="31"/>
      <c r="AP45" s="35"/>
      <c r="AQ45" s="35"/>
      <c r="AR45" s="35"/>
      <c r="AS45" s="35"/>
      <c r="AT45" s="35"/>
      <c r="AU45" s="40"/>
      <c r="AV45" s="35"/>
      <c r="AW45" s="35"/>
      <c r="AX45" s="41"/>
      <c r="AY45" s="41"/>
      <c r="AZ45" s="42"/>
    </row>
    <row r="46" spans="2:52" x14ac:dyDescent="0.15">
      <c r="B46" s="30"/>
      <c r="C46" s="30"/>
      <c r="D46" s="30"/>
      <c r="E46" s="30"/>
      <c r="F46" s="30"/>
      <c r="G46" s="31"/>
      <c r="H46" s="32"/>
      <c r="I46" s="33"/>
      <c r="J46" s="33"/>
      <c r="K46" s="31"/>
      <c r="L46" s="34"/>
      <c r="M46" s="34"/>
      <c r="N46" s="34"/>
      <c r="O46" s="31"/>
      <c r="P46" s="31"/>
      <c r="Q46" s="35"/>
      <c r="R46" s="31"/>
      <c r="S46" s="36"/>
      <c r="T46" s="37"/>
      <c r="U46" s="31"/>
      <c r="V46" s="35"/>
      <c r="W46" s="35"/>
      <c r="X46" s="35"/>
      <c r="Y46" s="31"/>
      <c r="Z46" s="31"/>
      <c r="AA46" s="38"/>
      <c r="AB46" s="31"/>
      <c r="AC46" s="39"/>
      <c r="AD46" s="37"/>
      <c r="AE46" s="31"/>
      <c r="AF46" s="35"/>
      <c r="AG46" s="35"/>
      <c r="AH46" s="35"/>
      <c r="AI46" s="31"/>
      <c r="AJ46" s="31"/>
      <c r="AK46" s="35"/>
      <c r="AL46" s="31"/>
      <c r="AM46" s="31"/>
      <c r="AN46" s="35"/>
      <c r="AO46" s="31"/>
      <c r="AP46" s="35"/>
      <c r="AQ46" s="35"/>
      <c r="AR46" s="35"/>
      <c r="AS46" s="35"/>
      <c r="AT46" s="35"/>
      <c r="AU46" s="40"/>
      <c r="AV46" s="35"/>
      <c r="AW46" s="35"/>
      <c r="AX46" s="41"/>
      <c r="AY46" s="41"/>
      <c r="AZ46" s="42"/>
    </row>
    <row r="47" spans="2:52" x14ac:dyDescent="0.15">
      <c r="B47" s="30"/>
      <c r="C47" s="30"/>
      <c r="D47" s="30"/>
      <c r="E47" s="30"/>
      <c r="F47" s="30"/>
      <c r="G47" s="31"/>
      <c r="H47" s="32"/>
      <c r="I47" s="33"/>
      <c r="J47" s="33"/>
      <c r="K47" s="31"/>
      <c r="L47" s="34"/>
      <c r="M47" s="34"/>
      <c r="N47" s="34"/>
      <c r="O47" s="31"/>
      <c r="P47" s="31"/>
      <c r="Q47" s="35"/>
      <c r="R47" s="31"/>
      <c r="S47" s="36"/>
      <c r="T47" s="37"/>
      <c r="U47" s="31"/>
      <c r="V47" s="35"/>
      <c r="W47" s="35"/>
      <c r="X47" s="35"/>
      <c r="Y47" s="31"/>
      <c r="Z47" s="31"/>
      <c r="AA47" s="38"/>
      <c r="AB47" s="31"/>
      <c r="AC47" s="39"/>
      <c r="AD47" s="37"/>
      <c r="AE47" s="31"/>
      <c r="AF47" s="35"/>
      <c r="AG47" s="35"/>
      <c r="AH47" s="35"/>
      <c r="AI47" s="31"/>
      <c r="AJ47" s="31"/>
      <c r="AK47" s="35"/>
      <c r="AL47" s="31"/>
      <c r="AM47" s="31"/>
      <c r="AN47" s="35"/>
      <c r="AO47" s="31"/>
      <c r="AP47" s="35"/>
      <c r="AQ47" s="35"/>
      <c r="AR47" s="35"/>
      <c r="AS47" s="35"/>
      <c r="AT47" s="35"/>
      <c r="AU47" s="40"/>
      <c r="AV47" s="35"/>
      <c r="AW47" s="35"/>
      <c r="AX47" s="41"/>
      <c r="AY47" s="41"/>
      <c r="AZ47" s="42"/>
    </row>
    <row r="48" spans="2:52" x14ac:dyDescent="0.15">
      <c r="B48" s="30"/>
      <c r="C48" s="30"/>
      <c r="D48" s="30"/>
      <c r="E48" s="30"/>
      <c r="F48" s="30"/>
      <c r="G48" s="31"/>
      <c r="H48" s="32"/>
      <c r="I48" s="33"/>
      <c r="J48" s="33"/>
      <c r="K48" s="31"/>
      <c r="L48" s="34"/>
      <c r="M48" s="34"/>
      <c r="N48" s="34"/>
      <c r="O48" s="31"/>
      <c r="P48" s="31"/>
      <c r="Q48" s="35"/>
      <c r="R48" s="31"/>
      <c r="S48" s="36"/>
      <c r="T48" s="37"/>
      <c r="U48" s="31"/>
      <c r="V48" s="35"/>
      <c r="W48" s="35"/>
      <c r="X48" s="35"/>
      <c r="Y48" s="31"/>
      <c r="Z48" s="31"/>
      <c r="AA48" s="38"/>
      <c r="AB48" s="31"/>
      <c r="AC48" s="39"/>
      <c r="AD48" s="37"/>
      <c r="AE48" s="31"/>
      <c r="AF48" s="35"/>
      <c r="AG48" s="35"/>
      <c r="AH48" s="35"/>
      <c r="AI48" s="31"/>
      <c r="AJ48" s="31"/>
      <c r="AK48" s="35"/>
      <c r="AL48" s="31"/>
      <c r="AM48" s="31"/>
      <c r="AN48" s="35"/>
      <c r="AO48" s="31"/>
      <c r="AP48" s="35"/>
      <c r="AQ48" s="35"/>
      <c r="AR48" s="35"/>
      <c r="AS48" s="35"/>
      <c r="AT48" s="35"/>
      <c r="AU48" s="40"/>
      <c r="AV48" s="35"/>
      <c r="AW48" s="35"/>
      <c r="AX48" s="41"/>
      <c r="AY48" s="41"/>
      <c r="AZ48" s="42"/>
    </row>
    <row r="49" spans="2:52" x14ac:dyDescent="0.15">
      <c r="B49" s="30"/>
      <c r="C49" s="30"/>
      <c r="D49" s="30"/>
      <c r="E49" s="30"/>
      <c r="F49" s="30"/>
      <c r="G49" s="31"/>
      <c r="H49" s="32"/>
      <c r="I49" s="33"/>
      <c r="J49" s="33"/>
      <c r="K49" s="31"/>
      <c r="L49" s="34"/>
      <c r="M49" s="34"/>
      <c r="N49" s="34"/>
      <c r="O49" s="31"/>
      <c r="P49" s="31"/>
      <c r="Q49" s="35"/>
      <c r="R49" s="31"/>
      <c r="S49" s="36"/>
      <c r="T49" s="37"/>
      <c r="U49" s="31"/>
      <c r="V49" s="35"/>
      <c r="W49" s="35"/>
      <c r="X49" s="35"/>
      <c r="Y49" s="31"/>
      <c r="Z49" s="31"/>
      <c r="AA49" s="38"/>
      <c r="AB49" s="31"/>
      <c r="AC49" s="39"/>
      <c r="AD49" s="37"/>
      <c r="AE49" s="31"/>
      <c r="AF49" s="35"/>
      <c r="AG49" s="35"/>
      <c r="AH49" s="35"/>
      <c r="AI49" s="31"/>
      <c r="AJ49" s="31"/>
      <c r="AK49" s="35"/>
      <c r="AL49" s="31"/>
      <c r="AM49" s="31"/>
      <c r="AN49" s="35"/>
      <c r="AO49" s="31"/>
      <c r="AP49" s="35"/>
      <c r="AQ49" s="35"/>
      <c r="AR49" s="35"/>
      <c r="AS49" s="35"/>
      <c r="AT49" s="35"/>
      <c r="AU49" s="40"/>
      <c r="AV49" s="35"/>
      <c r="AW49" s="35"/>
      <c r="AX49" s="41"/>
      <c r="AY49" s="41"/>
      <c r="AZ49" s="42"/>
    </row>
    <row r="50" spans="2:52" x14ac:dyDescent="0.15">
      <c r="B50" s="30"/>
      <c r="C50" s="30"/>
      <c r="D50" s="30"/>
      <c r="E50" s="30"/>
      <c r="F50" s="30"/>
      <c r="G50" s="31"/>
      <c r="H50" s="32"/>
      <c r="I50" s="33"/>
      <c r="J50" s="33"/>
      <c r="K50" s="31"/>
      <c r="L50" s="34"/>
      <c r="M50" s="34"/>
      <c r="N50" s="34"/>
      <c r="O50" s="31"/>
      <c r="P50" s="31"/>
      <c r="Q50" s="35"/>
      <c r="R50" s="31"/>
      <c r="S50" s="36"/>
      <c r="T50" s="37"/>
      <c r="U50" s="31"/>
      <c r="V50" s="35"/>
      <c r="W50" s="35"/>
      <c r="X50" s="35"/>
      <c r="Y50" s="31"/>
      <c r="Z50" s="31"/>
      <c r="AA50" s="38"/>
      <c r="AB50" s="31"/>
      <c r="AC50" s="39"/>
      <c r="AD50" s="37"/>
      <c r="AE50" s="31"/>
      <c r="AF50" s="35"/>
      <c r="AG50" s="35"/>
      <c r="AH50" s="35"/>
      <c r="AI50" s="31"/>
      <c r="AJ50" s="31"/>
      <c r="AK50" s="35"/>
      <c r="AL50" s="31"/>
      <c r="AM50" s="31"/>
      <c r="AN50" s="35"/>
      <c r="AO50" s="31"/>
      <c r="AP50" s="35"/>
      <c r="AQ50" s="35"/>
      <c r="AR50" s="35"/>
      <c r="AS50" s="35"/>
      <c r="AT50" s="35"/>
      <c r="AU50" s="40"/>
      <c r="AV50" s="35"/>
      <c r="AW50" s="35"/>
      <c r="AX50" s="41"/>
      <c r="AY50" s="41"/>
      <c r="AZ50" s="42"/>
    </row>
    <row r="51" spans="2:52" x14ac:dyDescent="0.15">
      <c r="B51" s="30"/>
      <c r="C51" s="30"/>
      <c r="D51" s="30"/>
      <c r="E51" s="30"/>
      <c r="F51" s="30"/>
      <c r="G51" s="31"/>
      <c r="H51" s="32"/>
      <c r="I51" s="33"/>
      <c r="J51" s="33"/>
      <c r="K51" s="31"/>
      <c r="L51" s="34"/>
      <c r="M51" s="34"/>
      <c r="N51" s="34"/>
      <c r="O51" s="31"/>
      <c r="P51" s="31"/>
      <c r="Q51" s="35"/>
      <c r="R51" s="31"/>
      <c r="S51" s="36"/>
      <c r="T51" s="37"/>
      <c r="U51" s="31"/>
      <c r="V51" s="35"/>
      <c r="W51" s="35"/>
      <c r="X51" s="35"/>
      <c r="Y51" s="31"/>
      <c r="Z51" s="31"/>
      <c r="AA51" s="38"/>
      <c r="AB51" s="31"/>
      <c r="AC51" s="39"/>
      <c r="AD51" s="37"/>
      <c r="AE51" s="31"/>
      <c r="AF51" s="35"/>
      <c r="AG51" s="35"/>
      <c r="AH51" s="35"/>
      <c r="AI51" s="31"/>
      <c r="AJ51" s="31"/>
      <c r="AK51" s="35"/>
      <c r="AL51" s="31"/>
      <c r="AM51" s="31"/>
      <c r="AN51" s="35"/>
      <c r="AO51" s="31"/>
      <c r="AP51" s="35"/>
      <c r="AQ51" s="35"/>
      <c r="AR51" s="35"/>
      <c r="AS51" s="35"/>
      <c r="AT51" s="35"/>
      <c r="AU51" s="40"/>
      <c r="AV51" s="35"/>
      <c r="AW51" s="35"/>
      <c r="AX51" s="41"/>
      <c r="AY51" s="41"/>
      <c r="AZ51" s="42"/>
    </row>
    <row r="52" spans="2:52" x14ac:dyDescent="0.15">
      <c r="B52" s="30"/>
      <c r="C52" s="30"/>
      <c r="D52" s="30"/>
      <c r="E52" s="30"/>
      <c r="F52" s="30"/>
      <c r="G52" s="31"/>
      <c r="H52" s="32"/>
      <c r="I52" s="33"/>
      <c r="J52" s="33"/>
      <c r="K52" s="31"/>
      <c r="L52" s="34"/>
      <c r="M52" s="34"/>
      <c r="N52" s="34"/>
      <c r="O52" s="31"/>
      <c r="P52" s="31"/>
      <c r="Q52" s="35"/>
      <c r="R52" s="31"/>
      <c r="S52" s="36"/>
      <c r="T52" s="37"/>
      <c r="U52" s="31"/>
      <c r="V52" s="35"/>
      <c r="W52" s="35"/>
      <c r="X52" s="35"/>
      <c r="Y52" s="31"/>
      <c r="Z52" s="31"/>
      <c r="AA52" s="38"/>
      <c r="AB52" s="31"/>
      <c r="AC52" s="39"/>
      <c r="AD52" s="37"/>
      <c r="AE52" s="31"/>
      <c r="AF52" s="35"/>
      <c r="AG52" s="35"/>
      <c r="AH52" s="35"/>
      <c r="AI52" s="31"/>
      <c r="AJ52" s="31"/>
      <c r="AK52" s="35"/>
      <c r="AL52" s="31"/>
      <c r="AM52" s="31"/>
      <c r="AN52" s="35"/>
      <c r="AO52" s="31"/>
      <c r="AP52" s="35"/>
      <c r="AQ52" s="35"/>
      <c r="AR52" s="35"/>
      <c r="AS52" s="35"/>
      <c r="AT52" s="35"/>
      <c r="AU52" s="40"/>
      <c r="AV52" s="35"/>
      <c r="AW52" s="35"/>
      <c r="AX52" s="41"/>
      <c r="AY52" s="41"/>
      <c r="AZ52" s="42"/>
    </row>
    <row r="53" spans="2:52" x14ac:dyDescent="0.15">
      <c r="B53" s="45"/>
      <c r="C53" s="45"/>
      <c r="D53" s="45"/>
      <c r="E53" s="45"/>
      <c r="F53" s="45"/>
    </row>
    <row r="54" spans="2:52" x14ac:dyDescent="0.15">
      <c r="B54" s="45"/>
      <c r="C54" s="45"/>
      <c r="D54" s="45"/>
      <c r="E54" s="45"/>
      <c r="F54" s="45"/>
    </row>
    <row r="55" spans="2:52" x14ac:dyDescent="0.15">
      <c r="B55" s="45"/>
      <c r="C55" s="45"/>
      <c r="D55" s="45"/>
      <c r="E55" s="45"/>
      <c r="F55" s="45"/>
    </row>
    <row r="56" spans="2:52" x14ac:dyDescent="0.15">
      <c r="B56" s="45"/>
      <c r="C56" s="45"/>
      <c r="D56" s="45"/>
      <c r="E56" s="45"/>
      <c r="F56" s="45"/>
    </row>
    <row r="57" spans="2:52" x14ac:dyDescent="0.15">
      <c r="B57" s="45"/>
      <c r="C57" s="45"/>
      <c r="D57" s="45"/>
      <c r="E57" s="45"/>
      <c r="F57" s="45"/>
    </row>
    <row r="58" spans="2:52" x14ac:dyDescent="0.15">
      <c r="B58" s="45"/>
      <c r="C58" s="45"/>
      <c r="D58" s="45"/>
      <c r="E58" s="45"/>
      <c r="F58" s="45"/>
    </row>
    <row r="59" spans="2:52" x14ac:dyDescent="0.15">
      <c r="B59" s="45"/>
      <c r="C59" s="45"/>
      <c r="D59" s="45"/>
      <c r="E59" s="45"/>
      <c r="F59" s="45"/>
    </row>
    <row r="60" spans="2:52" x14ac:dyDescent="0.15">
      <c r="B60" s="45"/>
      <c r="C60" s="45"/>
      <c r="D60" s="45"/>
      <c r="E60" s="45"/>
      <c r="F60" s="45"/>
    </row>
    <row r="61" spans="2:52" x14ac:dyDescent="0.15">
      <c r="B61" s="45"/>
      <c r="C61" s="45"/>
      <c r="D61" s="45"/>
      <c r="E61" s="45"/>
      <c r="F61" s="45"/>
    </row>
    <row r="62" spans="2:52" x14ac:dyDescent="0.15">
      <c r="B62" s="45"/>
      <c r="C62" s="45"/>
      <c r="D62" s="45"/>
      <c r="E62" s="45"/>
      <c r="F62" s="45"/>
    </row>
    <row r="63" spans="2:52" x14ac:dyDescent="0.15">
      <c r="B63" s="45"/>
      <c r="C63" s="45"/>
      <c r="D63" s="45"/>
      <c r="E63" s="45"/>
      <c r="F63" s="45"/>
    </row>
    <row r="64" spans="2:52" x14ac:dyDescent="0.15">
      <c r="B64" s="45"/>
      <c r="C64" s="45"/>
      <c r="D64" s="45"/>
      <c r="E64" s="45"/>
      <c r="F64" s="45"/>
    </row>
    <row r="65" spans="2:6" x14ac:dyDescent="0.15">
      <c r="B65" s="45"/>
      <c r="C65" s="45"/>
      <c r="D65" s="45"/>
      <c r="E65" s="45"/>
      <c r="F65" s="45"/>
    </row>
    <row r="66" spans="2:6" x14ac:dyDescent="0.15">
      <c r="B66" s="45"/>
      <c r="C66" s="45"/>
      <c r="D66" s="45"/>
      <c r="E66" s="45"/>
      <c r="F66" s="45"/>
    </row>
    <row r="67" spans="2:6" x14ac:dyDescent="0.15">
      <c r="B67" s="45"/>
      <c r="C67" s="45"/>
      <c r="D67" s="45"/>
      <c r="E67" s="45"/>
      <c r="F67" s="45"/>
    </row>
    <row r="68" spans="2:6" x14ac:dyDescent="0.15">
      <c r="B68" s="45"/>
      <c r="C68" s="45"/>
      <c r="D68" s="45"/>
      <c r="E68" s="45"/>
      <c r="F68" s="45"/>
    </row>
    <row r="69" spans="2:6" x14ac:dyDescent="0.15">
      <c r="B69" s="45"/>
      <c r="C69" s="45"/>
      <c r="D69" s="45"/>
      <c r="E69" s="45"/>
      <c r="F69" s="45"/>
    </row>
    <row r="70" spans="2:6" x14ac:dyDescent="0.15">
      <c r="B70" s="45"/>
      <c r="C70" s="45"/>
      <c r="D70" s="45"/>
      <c r="E70" s="45"/>
      <c r="F70" s="45"/>
    </row>
    <row r="71" spans="2:6" x14ac:dyDescent="0.15">
      <c r="B71" s="45"/>
      <c r="C71" s="45"/>
      <c r="D71" s="45"/>
      <c r="E71" s="45"/>
      <c r="F71" s="45"/>
    </row>
    <row r="72" spans="2:6" x14ac:dyDescent="0.15">
      <c r="B72" s="45"/>
      <c r="C72" s="45"/>
      <c r="D72" s="45"/>
      <c r="E72" s="45"/>
      <c r="F72" s="45"/>
    </row>
    <row r="73" spans="2:6" x14ac:dyDescent="0.15">
      <c r="B73" s="45"/>
      <c r="C73" s="45"/>
      <c r="D73" s="45"/>
      <c r="E73" s="45"/>
      <c r="F73" s="45"/>
    </row>
    <row r="74" spans="2:6" x14ac:dyDescent="0.15">
      <c r="B74" s="45"/>
      <c r="C74" s="45"/>
      <c r="D74" s="45"/>
      <c r="E74" s="45"/>
      <c r="F74" s="45"/>
    </row>
    <row r="75" spans="2:6" x14ac:dyDescent="0.15">
      <c r="B75" s="45"/>
      <c r="C75" s="45"/>
      <c r="D75" s="45"/>
      <c r="E75" s="45"/>
      <c r="F75" s="45"/>
    </row>
    <row r="76" spans="2:6" x14ac:dyDescent="0.15">
      <c r="B76" s="45"/>
      <c r="C76" s="45"/>
      <c r="D76" s="45"/>
      <c r="E76" s="45"/>
      <c r="F76" s="45"/>
    </row>
    <row r="77" spans="2:6" x14ac:dyDescent="0.15">
      <c r="B77" s="45"/>
      <c r="C77" s="45"/>
      <c r="D77" s="45"/>
      <c r="E77" s="45"/>
      <c r="F77" s="45"/>
    </row>
    <row r="78" spans="2:6" x14ac:dyDescent="0.15">
      <c r="B78" s="45"/>
      <c r="C78" s="45"/>
      <c r="D78" s="45"/>
      <c r="E78" s="45"/>
      <c r="F78" s="45"/>
    </row>
    <row r="79" spans="2:6" x14ac:dyDescent="0.15">
      <c r="B79" s="45"/>
      <c r="C79" s="45"/>
      <c r="D79" s="45"/>
      <c r="E79" s="45"/>
      <c r="F79" s="45"/>
    </row>
    <row r="80" spans="2:6" x14ac:dyDescent="0.15">
      <c r="B80" s="45"/>
      <c r="C80" s="45"/>
      <c r="D80" s="45"/>
      <c r="E80" s="45"/>
      <c r="F80" s="45"/>
    </row>
    <row r="81" spans="2:6" x14ac:dyDescent="0.15">
      <c r="B81" s="45"/>
      <c r="C81" s="45"/>
      <c r="D81" s="45"/>
      <c r="E81" s="45"/>
      <c r="F81" s="45"/>
    </row>
    <row r="82" spans="2:6" x14ac:dyDescent="0.15">
      <c r="B82" s="45"/>
      <c r="C82" s="45"/>
      <c r="D82" s="45"/>
      <c r="E82" s="45"/>
      <c r="F82" s="45"/>
    </row>
    <row r="83" spans="2:6" x14ac:dyDescent="0.15">
      <c r="B83" s="45"/>
      <c r="C83" s="45"/>
      <c r="D83" s="45"/>
      <c r="E83" s="45"/>
      <c r="F83" s="45"/>
    </row>
    <row r="84" spans="2:6" outlineLevel="1" x14ac:dyDescent="0.15">
      <c r="B84" s="45"/>
      <c r="C84" s="45"/>
      <c r="D84" s="45"/>
      <c r="E84" s="45"/>
      <c r="F84" s="45"/>
    </row>
    <row r="85" spans="2:6" outlineLevel="1" x14ac:dyDescent="0.15">
      <c r="B85" s="45"/>
      <c r="C85" s="45"/>
      <c r="D85" s="45"/>
      <c r="E85" s="45"/>
      <c r="F85" s="45"/>
    </row>
    <row r="86" spans="2:6" outlineLevel="1" x14ac:dyDescent="0.15">
      <c r="B86" s="45"/>
      <c r="C86" s="45"/>
      <c r="D86" s="45"/>
      <c r="E86" s="45"/>
      <c r="F86" s="45"/>
    </row>
    <row r="87" spans="2:6" outlineLevel="1" x14ac:dyDescent="0.15">
      <c r="B87" s="45"/>
      <c r="C87" s="45"/>
      <c r="D87" s="45"/>
      <c r="E87" s="45"/>
      <c r="F87" s="45"/>
    </row>
    <row r="88" spans="2:6" outlineLevel="1" x14ac:dyDescent="0.15">
      <c r="B88" s="45"/>
      <c r="C88" s="45"/>
      <c r="D88" s="45"/>
      <c r="E88" s="45"/>
      <c r="F88" s="45"/>
    </row>
    <row r="89" spans="2:6" outlineLevel="1" x14ac:dyDescent="0.15">
      <c r="B89" s="45"/>
      <c r="C89" s="45"/>
      <c r="D89" s="45"/>
      <c r="E89" s="45"/>
      <c r="F89" s="45"/>
    </row>
    <row r="90" spans="2:6" outlineLevel="1" x14ac:dyDescent="0.15">
      <c r="B90" s="45"/>
      <c r="C90" s="45"/>
      <c r="D90" s="45"/>
      <c r="E90" s="45"/>
      <c r="F90" s="45"/>
    </row>
    <row r="91" spans="2:6" outlineLevel="1" x14ac:dyDescent="0.15">
      <c r="B91" s="45"/>
      <c r="C91" s="45"/>
      <c r="D91" s="45"/>
      <c r="E91" s="45"/>
      <c r="F91" s="45"/>
    </row>
    <row r="92" spans="2:6" x14ac:dyDescent="0.15">
      <c r="B92" s="45"/>
      <c r="C92" s="45"/>
      <c r="D92" s="45"/>
      <c r="E92" s="45"/>
      <c r="F92" s="45"/>
    </row>
    <row r="93" spans="2:6" x14ac:dyDescent="0.15">
      <c r="B93" s="45"/>
      <c r="C93" s="45"/>
      <c r="D93" s="45"/>
      <c r="E93" s="45"/>
      <c r="F93" s="45"/>
    </row>
    <row r="94" spans="2:6" x14ac:dyDescent="0.15">
      <c r="B94" s="45"/>
      <c r="C94" s="45"/>
      <c r="D94" s="45"/>
      <c r="E94" s="45"/>
      <c r="F94" s="45"/>
    </row>
    <row r="95" spans="2:6" x14ac:dyDescent="0.15">
      <c r="B95" s="45"/>
      <c r="C95" s="45"/>
      <c r="D95" s="45"/>
      <c r="E95" s="45"/>
      <c r="F95" s="45"/>
    </row>
    <row r="96" spans="2:6" x14ac:dyDescent="0.15">
      <c r="B96" s="45"/>
      <c r="C96" s="45"/>
      <c r="D96" s="45"/>
      <c r="E96" s="45"/>
      <c r="F96" s="45"/>
    </row>
  </sheetData>
  <mergeCells count="3">
    <mergeCell ref="C2:F2"/>
    <mergeCell ref="G2:AO2"/>
    <mergeCell ref="AP2:AY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emplate>TM10000064</Template>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Sku details</vt:lpstr>
      <vt:lpstr>WHSmith configuration</vt:lpstr>
      <vt:lpstr>Pallet configuration</vt:lpstr>
      <vt:lpstr>Product USP</vt:lpstr>
      <vt:lpstr>Old Sku BIBLE</vt:lpstr>
      <vt:lpstr>'Sku details'!Print_Titles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Iancu</dc:creator>
  <cp:keywords/>
  <dc:description/>
  <cp:lastModifiedBy>Kristian Sharp</cp:lastModifiedBy>
  <cp:revision/>
  <dcterms:created xsi:type="dcterms:W3CDTF">2017-02-03T07:30:34Z</dcterms:created>
  <dcterms:modified xsi:type="dcterms:W3CDTF">2026-08-24T10:54:39Z</dcterms:modified>
  <cp:category/>
  <cp:contentStatus/>
</cp:coreProperties>
</file>